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marguello\AppData\Local\Temp\wzc7f7\"/>
    </mc:Choice>
  </mc:AlternateContent>
  <xr:revisionPtr revIDLastSave="0" documentId="13_ncr:1_{A43E0386-F7C7-4E73-83EA-238845913B05}" xr6:coauthVersionLast="47" xr6:coauthVersionMax="47" xr10:uidLastSave="{00000000-0000-0000-0000-000000000000}"/>
  <bookViews>
    <workbookView xWindow="-108" yWindow="-108" windowWidth="23256" windowHeight="12576" activeTab="1" xr2:uid="{DC570886-4A15-40E5-96AF-91222CE231EB}"/>
  </bookViews>
  <sheets>
    <sheet name="Data for Bar Graph (# days)" sheetId="3" r:id="rId1"/>
    <sheet name="Bar Graph (# years)"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0" i="4" l="1"/>
  <c r="K9" i="4"/>
  <c r="D12" i="3" l="1"/>
  <c r="D13" i="3"/>
  <c r="B12" i="4" s="1"/>
  <c r="J12" i="4"/>
  <c r="O5" i="3" l="1"/>
  <c r="Q5" i="3" s="1"/>
  <c r="K5" i="3" s="1"/>
  <c r="O6" i="3"/>
  <c r="Q6" i="3" s="1"/>
  <c r="O3" i="3"/>
  <c r="Q3" i="3" s="1"/>
  <c r="K3" i="3" s="1"/>
  <c r="W6" i="3" l="1"/>
  <c r="K6" i="3"/>
  <c r="M3" i="3"/>
  <c r="W3" i="3"/>
  <c r="M5" i="3"/>
  <c r="W5" i="3"/>
  <c r="J11" i="4"/>
  <c r="B11" i="4"/>
  <c r="V11" i="3"/>
  <c r="J10" i="4" s="1"/>
  <c r="D11" i="3"/>
  <c r="B10" i="4" s="1"/>
  <c r="D10" i="3" l="1"/>
  <c r="B9" i="4" s="1"/>
  <c r="V10" i="3"/>
  <c r="J9" i="4" s="1"/>
  <c r="C9" i="3"/>
  <c r="D9" i="3" s="1"/>
  <c r="B8" i="4" s="1"/>
  <c r="V9" i="3" l="1"/>
  <c r="J8" i="4" s="1"/>
  <c r="C8" i="3"/>
  <c r="V8" i="3" s="1"/>
  <c r="C7" i="3"/>
  <c r="D7" i="3" s="1"/>
  <c r="B6" i="4" s="1"/>
  <c r="R3" i="3"/>
  <c r="S3" i="3" s="1"/>
  <c r="R5" i="3"/>
  <c r="S5" i="3" s="1"/>
  <c r="T5" i="3" s="1"/>
  <c r="H4" i="4"/>
  <c r="H5" i="4"/>
  <c r="H3" i="4"/>
  <c r="H3" i="3"/>
  <c r="H5" i="3"/>
  <c r="H6" i="3"/>
  <c r="D3" i="3"/>
  <c r="D5" i="3"/>
  <c r="D6" i="3"/>
  <c r="F5" i="3"/>
  <c r="F6" i="3"/>
  <c r="F3" i="3"/>
  <c r="C3" i="4" l="1"/>
  <c r="B5" i="4"/>
  <c r="B3" i="4"/>
  <c r="D5" i="4"/>
  <c r="D3" i="4"/>
  <c r="E5" i="4"/>
  <c r="E3" i="4"/>
  <c r="F3" i="4"/>
  <c r="I3" i="4"/>
  <c r="L3" i="4"/>
  <c r="G3" i="4" s="1"/>
  <c r="V7" i="3"/>
  <c r="J6" i="4" s="1"/>
  <c r="C5" i="4"/>
  <c r="D8" i="3"/>
  <c r="B7" i="4" s="1"/>
  <c r="J7" i="4"/>
  <c r="R6" i="3" l="1"/>
  <c r="M6" i="3"/>
  <c r="S6" i="3" l="1"/>
  <c r="T6" i="3" s="1"/>
  <c r="I5" i="4" s="1"/>
  <c r="F5" i="4"/>
  <c r="L5" i="4"/>
  <c r="G5" i="4" s="1"/>
  <c r="O4" i="3"/>
  <c r="H4" i="3" l="1"/>
  <c r="F4" i="3"/>
  <c r="D4" i="3"/>
  <c r="B4" i="4" l="1"/>
  <c r="C4" i="4"/>
  <c r="D4" i="4"/>
  <c r="Q4" i="3"/>
  <c r="K4" i="3" s="1"/>
  <c r="E4" i="4" l="1"/>
  <c r="R4" i="3"/>
  <c r="W4" i="3"/>
  <c r="M4" i="3"/>
  <c r="F4" i="4" l="1"/>
  <c r="S4" i="3"/>
  <c r="T4" i="3" s="1"/>
  <c r="L4" i="4"/>
  <c r="G4" i="4" s="1"/>
  <c r="I4" i="4" l="1"/>
</calcChain>
</file>

<file path=xl/sharedStrings.xml><?xml version="1.0" encoding="utf-8"?>
<sst xmlns="http://schemas.openxmlformats.org/spreadsheetml/2006/main" count="87" uniqueCount="77">
  <si>
    <t>Patent Number or Exclusivity</t>
  </si>
  <si>
    <t>Earliest Filing Date of earliest patent</t>
  </si>
  <si>
    <t>Earliest non-provisional priority date</t>
  </si>
  <si>
    <r>
      <t xml:space="preserve">Time from first patent earliest filing date </t>
    </r>
    <r>
      <rPr>
        <b/>
        <i/>
        <sz val="11"/>
        <color theme="1"/>
        <rFont val="Calibri"/>
        <family val="2"/>
        <scheme val="minor"/>
      </rPr>
      <t>to</t>
    </r>
    <r>
      <rPr>
        <sz val="11"/>
        <color theme="1"/>
        <rFont val="Calibri"/>
        <family val="2"/>
        <scheme val="minor"/>
      </rPr>
      <t xml:space="preserve"> earliest NP filing date of patent (# days)</t>
    </r>
  </si>
  <si>
    <t>Filing date</t>
  </si>
  <si>
    <r>
      <t xml:space="preserve">Earliest NP filing date </t>
    </r>
    <r>
      <rPr>
        <b/>
        <i/>
        <sz val="11"/>
        <color theme="1"/>
        <rFont val="Calibri"/>
        <family val="2"/>
        <scheme val="minor"/>
      </rPr>
      <t>to</t>
    </r>
    <r>
      <rPr>
        <sz val="11"/>
        <color theme="1"/>
        <rFont val="Calibri"/>
        <family val="2"/>
        <scheme val="minor"/>
      </rPr>
      <t xml:space="preserve"> application filing date (# days)</t>
    </r>
  </si>
  <si>
    <t>Issue date</t>
  </si>
  <si>
    <t>Filing date to issue date (# days)</t>
  </si>
  <si>
    <t>17- or 20-Year Expiration Date</t>
  </si>
  <si>
    <t>Approval Date</t>
  </si>
  <si>
    <t xml:space="preserve"> Issue date and approval date (zero if issued after approval date) (# days)</t>
  </si>
  <si>
    <t>Expiration Date of Patent Referenced in Terminal Disclaimer (if no terminal disclaimer, link to column O value)</t>
  </si>
  <si>
    <r>
      <t xml:space="preserve">First FDA Approval to Patent Expiration Date if issued pre-approval </t>
    </r>
    <r>
      <rPr>
        <b/>
        <u/>
        <sz val="11"/>
        <rFont val="Calibri"/>
        <family val="2"/>
      </rPr>
      <t>OR</t>
    </r>
    <r>
      <rPr>
        <sz val="11"/>
        <color rgb="FF000000"/>
        <rFont val="Calibri"/>
        <family val="2"/>
      </rPr>
      <t xml:space="preserve"> Issue Date to Expiration date if issued post-approval (# days). "Expiration date" is TD expiration date (Q) if sooner than 17/20-year expiration date (I). Else, use 17/20-year expiration date (I).</t>
    </r>
  </si>
  <si>
    <t>Patent Term Adjustment (# days)</t>
  </si>
  <si>
    <t>PTA-Adjusted Expiration Date (add PTA to 17/20-year expiration date)</t>
  </si>
  <si>
    <t>Patent Term Extension (# days)</t>
  </si>
  <si>
    <t>Terminal Disclaimer Expiration Date (compare expiration of Terminal disclaimer patents)</t>
  </si>
  <si>
    <t>PTE-Adjusted Expiration Date (add PTE to PTA-adjusted expiration date or Terminal Disclaimer expiration date)</t>
  </si>
  <si>
    <t>Expiration of Pediatric Exclusivity (six months after PTE adjusted expiration date (S))</t>
  </si>
  <si>
    <t xml:space="preserve">Pediatric exclusivity in days (# days) </t>
  </si>
  <si>
    <t>FDA Exclusivity Expiration Date</t>
  </si>
  <si>
    <t>FDA Exclusivity Period (difference between approval date and exclusivity expiration date; N/A for patents) (# days)</t>
  </si>
  <si>
    <t>Terminal Disclaimer (N/A if no terminal disclaimer) (# days)</t>
  </si>
  <si>
    <r>
      <t xml:space="preserve"># </t>
    </r>
    <r>
      <rPr>
        <b/>
        <u/>
        <sz val="11"/>
        <color rgb="FF000000"/>
        <rFont val="Calibri"/>
        <family val="2"/>
      </rPr>
      <t>OR</t>
    </r>
    <r>
      <rPr>
        <sz val="11"/>
        <color rgb="FF000000"/>
        <rFont val="Calibri"/>
        <family val="2"/>
      </rPr>
      <t xml:space="preserve"> Name of Exclusivity</t>
    </r>
  </si>
  <si>
    <t>MM/DD/YYYY</t>
  </si>
  <si>
    <t>"=DATEDIF(B2, C2, "D")"</t>
  </si>
  <si>
    <t>"=DATEDIF(C2, E2, "D")"</t>
  </si>
  <si>
    <t>"=DATEDIF(E2, G2, "D")"</t>
  </si>
  <si>
    <t>MM/DD/YYYY OR "=DATE(YYYY, MM, DD)+(#years*365.25)"</t>
  </si>
  <si>
    <t>"=IF(J3&lt;G3, 0, IF(Q3&lt;I3, IF(Q3&lt;J3, (Q3-G3), (J3-G3)), IF(I3&lt;J3, (I3-G3), (J3-G3))))"</t>
  </si>
  <si>
    <t>MM/DD/YYYY (link to PTA/PTE-adjusted expiration date of earlier-filed patent's column O value; if no terminal disclaimer, link to patent's column O value)</t>
  </si>
  <si>
    <t>"=IF(G3&lt;J3, IF(Q3&lt;I3, (Q3-J3), (I3-J3)), IF(Q3&lt;I3, (Q3-G3), (I3-G3)))"</t>
  </si>
  <si>
    <t># (from Public PAIR or PE2E)</t>
  </si>
  <si>
    <t>"=I2+N2"</t>
  </si>
  <si>
    <t># (from PE2E)</t>
  </si>
  <si>
    <t>"=IF(L2&gt;O2, O2, L2)"</t>
  </si>
  <si>
    <t>"=Q2+P2"</t>
  </si>
  <si>
    <t>"=DATE(YEAR(R3),MONTH(R3) +6,DAY(R3))"</t>
  </si>
  <si>
    <t>"=S3-R3"</t>
  </si>
  <si>
    <t>"=DATEDIF(C6, U6, "D")"</t>
  </si>
  <si>
    <t>"=DATEDIF(Q2, O2, "D")"</t>
  </si>
  <si>
    <t>RE41920</t>
  </si>
  <si>
    <t>Indication (Fibromyalgia)</t>
  </si>
  <si>
    <t>Indication (Neuropathic Pain)</t>
  </si>
  <si>
    <t>NCE</t>
  </si>
  <si>
    <t>NPP (Pediatric)</t>
  </si>
  <si>
    <t>M-193</t>
  </si>
  <si>
    <t>PED</t>
  </si>
  <si>
    <t>Patent Number OR Name of Exclusivity</t>
  </si>
  <si>
    <t>Column1 (gap before earliest priority date)</t>
  </si>
  <si>
    <t>Earliest priority date</t>
  </si>
  <si>
    <t>U.S. Patent Application Pending</t>
  </si>
  <si>
    <t>Prior to FDA approval</t>
  </si>
  <si>
    <t>Drug and Patent Approved (market exclusivity)</t>
  </si>
  <si>
    <t>Patent Term Adjustment</t>
  </si>
  <si>
    <t>Patent Term Extension</t>
  </si>
  <si>
    <t>FDCA Pediatric Exclusivity (PED)</t>
  </si>
  <si>
    <t>FDCA Exclusivity</t>
  </si>
  <si>
    <t xml:space="preserve">FDCA Pediatric Exclusivity (PED) </t>
  </si>
  <si>
    <t>Terminal Disclaimer</t>
  </si>
  <si>
    <t>#</t>
  </si>
  <si>
    <t>"='Data for bar graph (# days)'!D2/365.25"</t>
  </si>
  <si>
    <t>"='Data for bar graph (# days)'!F2/365.25"</t>
  </si>
  <si>
    <t>"='Data for bar graph (# days)'!H2/365.25"</t>
  </si>
  <si>
    <t>"='Data for bar graph (# days)'!K2/365.25"</t>
  </si>
  <si>
    <t>"='Data for bar graph (# days)'!M2/365.25"</t>
  </si>
  <si>
    <t>"=IF(K2&gt;0, IF(((('Data for bar graph (# days)'!N2-'Data for bar graph (# days)'!W2))/365.25)&gt;0, (('Data for bar graph (# days)'!N2-'Data for bar graph (# days)'!W2))/365.25, 0), ('Data for bar graph (# days)'!N2/365.25))"</t>
  </si>
  <si>
    <t>"='Data for bar graph (# days)'!P2/365.25"</t>
  </si>
  <si>
    <t>"='Data for bar graph (# days)'!T2/365.25"</t>
  </si>
  <si>
    <t>"='Data for bar graph (# days)'!V6/365.25"</t>
  </si>
  <si>
    <t>"='Data for bar graph (# days)'!W5/365.25"</t>
  </si>
  <si>
    <t>5563175 
(treating seizures)</t>
  </si>
  <si>
    <t>6197819 (compound)</t>
  </si>
  <si>
    <t>RE41920 (treating pain)
reissue of 6001876</t>
  </si>
  <si>
    <t>Indication 
(Fibromyalgia)</t>
  </si>
  <si>
    <t>Indication 
(Neuropathic Pain)</t>
  </si>
  <si>
    <t>NPP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</si>
</sst>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11" x14ac:knownFonts="1">
    <font>
      <sz val="11"/>
      <color theme="1"/>
      <name val="Calibri"/>
      <family val="2"/>
      <scheme val="minor"/>
    </font>
    <font>
      <sz val="11"/>
      <color theme="0"/>
      <name val="Calibri"/>
      <family val="2"/>
      <scheme val="minor"/>
    </font>
    <font>
      <sz val="12"/>
      <color theme="1"/>
      <name val="Calibri"/>
      <family val="2"/>
      <scheme val="minor"/>
    </font>
    <font>
      <sz val="11"/>
      <name val="Calibri"/>
      <family val="2"/>
      <scheme val="minor"/>
    </font>
    <font>
      <b/>
      <i/>
      <sz val="11"/>
      <color theme="1"/>
      <name val="Calibri"/>
      <family val="2"/>
      <scheme val="minor"/>
    </font>
    <font>
      <u/>
      <sz val="11"/>
      <color theme="10"/>
      <name val="Calibri"/>
      <family val="2"/>
      <scheme val="minor"/>
    </font>
    <font>
      <b/>
      <u/>
      <sz val="11"/>
      <color rgb="FF000000"/>
      <name val="Calibri"/>
      <family val="2"/>
    </font>
    <font>
      <sz val="11"/>
      <color rgb="FF000000"/>
      <name val="Calibri"/>
      <family val="2"/>
    </font>
    <font>
      <b/>
      <u/>
      <sz val="11"/>
      <name val="Calibri"/>
      <family val="2"/>
    </font>
    <font>
      <sz val="11"/>
      <color rgb="FFFFFFFF"/>
      <name val="Calibri"/>
      <family val="2"/>
    </font>
    <font>
      <sz val="11"/>
      <color rgb="FFFFFFFF"/>
      <name val="Calibri"/>
      <family val="2"/>
      <scheme val="minor"/>
    </font>
  </fonts>
  <fills count="18">
    <fill>
      <patternFill patternType="none"/>
    </fill>
    <fill>
      <patternFill patternType="gray125"/>
    </fill>
    <fill>
      <patternFill patternType="solid">
        <fgColor theme="0" tint="-0.249977111117893"/>
        <bgColor indexed="64"/>
      </patternFill>
    </fill>
    <fill>
      <patternFill patternType="solid">
        <fgColor theme="7" tint="0.39997558519241921"/>
        <bgColor indexed="64"/>
      </patternFill>
    </fill>
    <fill>
      <patternFill patternType="solid">
        <fgColor rgb="FF002060"/>
        <bgColor indexed="64"/>
      </patternFill>
    </fill>
    <fill>
      <patternFill patternType="solid">
        <fgColor rgb="FF00B0F0"/>
        <bgColor indexed="64"/>
      </patternFill>
    </fill>
    <fill>
      <patternFill patternType="solid">
        <fgColor theme="9"/>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70AD47"/>
        <bgColor rgb="FF000000"/>
      </patternFill>
    </fill>
    <fill>
      <patternFill patternType="solid">
        <fgColor rgb="FFBDD7EE"/>
        <bgColor rgb="FF000000"/>
      </patternFill>
    </fill>
    <fill>
      <patternFill patternType="solid">
        <fgColor rgb="FFFFD966"/>
        <bgColor rgb="FF000000"/>
      </patternFill>
    </fill>
    <fill>
      <patternFill patternType="solid">
        <fgColor rgb="FF002060"/>
        <bgColor rgb="FF000000"/>
      </patternFill>
    </fill>
    <fill>
      <patternFill patternType="solid">
        <fgColor theme="7" tint="-0.249977111117893"/>
        <bgColor indexed="64"/>
      </patternFill>
    </fill>
    <fill>
      <patternFill patternType="solid">
        <fgColor rgb="FFCC99FF"/>
        <bgColor indexed="64"/>
      </patternFill>
    </fill>
  </fills>
  <borders count="8">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s>
  <cellStyleXfs count="2">
    <xf numFmtId="0" fontId="0" fillId="0" borderId="0"/>
    <xf numFmtId="0" fontId="5" fillId="0" borderId="0" applyNumberFormat="0" applyFill="0" applyBorder="0" applyAlignment="0" applyProtection="0"/>
  </cellStyleXfs>
  <cellXfs count="75">
    <xf numFmtId="0" fontId="0" fillId="0" borderId="0" xfId="0"/>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center" vertical="center"/>
    </xf>
    <xf numFmtId="14" fontId="0" fillId="0" borderId="0" xfId="0" applyNumberFormat="1" applyAlignment="1">
      <alignment horizontal="center" vertical="center"/>
    </xf>
    <xf numFmtId="2" fontId="0" fillId="0" borderId="0" xfId="0" applyNumberFormat="1" applyAlignment="1">
      <alignment horizontal="center"/>
    </xf>
    <xf numFmtId="2" fontId="0" fillId="0" borderId="0" xfId="0" applyNumberFormat="1" applyAlignment="1">
      <alignment horizontal="center" vertical="center"/>
    </xf>
    <xf numFmtId="164" fontId="0" fillId="0" borderId="0" xfId="0" applyNumberFormat="1" applyAlignment="1">
      <alignment horizontal="center" vertical="center"/>
    </xf>
    <xf numFmtId="14" fontId="0" fillId="0" borderId="0" xfId="0" applyNumberFormat="1" applyFill="1" applyAlignment="1">
      <alignment horizontal="center" vertical="center"/>
    </xf>
    <xf numFmtId="0" fontId="0" fillId="0" borderId="0" xfId="0" applyFill="1"/>
    <xf numFmtId="0" fontId="0" fillId="0" borderId="0" xfId="0" applyFill="1" applyAlignment="1">
      <alignment horizontal="center" vertical="center"/>
    </xf>
    <xf numFmtId="2" fontId="0" fillId="0" borderId="0" xfId="0" applyNumberFormat="1" applyFill="1" applyAlignment="1">
      <alignment horizontal="center"/>
    </xf>
    <xf numFmtId="0" fontId="0" fillId="0" borderId="0" xfId="0" applyFill="1" applyAlignment="1">
      <alignment horizontal="center"/>
    </xf>
    <xf numFmtId="14" fontId="0" fillId="0" borderId="0" xfId="0" applyNumberFormat="1"/>
    <xf numFmtId="2" fontId="0" fillId="0" borderId="0" xfId="0" applyNumberFormat="1" applyFill="1" applyAlignment="1">
      <alignment horizontal="center" vertical="center"/>
    </xf>
    <xf numFmtId="14" fontId="0" fillId="0" borderId="0" xfId="0" applyNumberFormat="1" applyFill="1" applyAlignment="1">
      <alignment horizontal="center"/>
    </xf>
    <xf numFmtId="0" fontId="3" fillId="7" borderId="1" xfId="0" applyFont="1" applyFill="1" applyBorder="1" applyAlignment="1">
      <alignment horizontal="center" vertical="center" wrapText="1"/>
    </xf>
    <xf numFmtId="0" fontId="1" fillId="4" borderId="0" xfId="0" applyFont="1" applyFill="1"/>
    <xf numFmtId="0" fontId="0" fillId="0" borderId="0" xfId="0" applyFill="1" applyBorder="1"/>
    <xf numFmtId="0" fontId="2" fillId="0" borderId="0" xfId="0" applyFont="1" applyFill="1" applyAlignment="1">
      <alignment horizontal="center"/>
    </xf>
    <xf numFmtId="14" fontId="0" fillId="0" borderId="0" xfId="0" applyNumberFormat="1" applyFill="1"/>
    <xf numFmtId="0" fontId="0" fillId="0" borderId="0" xfId="0" applyFill="1" applyBorder="1" applyAlignment="1">
      <alignment horizontal="center" vertical="center" wrapText="1"/>
    </xf>
    <xf numFmtId="0" fontId="3" fillId="0" borderId="0" xfId="0" applyFont="1" applyFill="1" applyBorder="1" applyAlignment="1">
      <alignment horizontal="center" vertical="center" wrapText="1"/>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3" fillId="10" borderId="3"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9" borderId="2" xfId="0" applyFill="1" applyBorder="1" applyAlignment="1">
      <alignment horizontal="center" vertical="center" wrapText="1"/>
    </xf>
    <xf numFmtId="0" fontId="0" fillId="3" borderId="2" xfId="0" applyFill="1" applyBorder="1" applyAlignment="1">
      <alignment horizontal="center" vertical="center" wrapText="1"/>
    </xf>
    <xf numFmtId="0" fontId="0" fillId="6" borderId="2" xfId="0" applyFill="1" applyBorder="1" applyAlignment="1">
      <alignment horizontal="center" vertical="center" wrapText="1"/>
    </xf>
    <xf numFmtId="0" fontId="0" fillId="5" borderId="2" xfId="0" applyFill="1" applyBorder="1" applyAlignment="1">
      <alignment horizontal="center" vertical="center" wrapText="1"/>
    </xf>
    <xf numFmtId="0" fontId="1" fillId="4" borderId="2" xfId="0"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2" borderId="5" xfId="0" applyFill="1" applyBorder="1" applyAlignment="1">
      <alignment horizontal="center" vertical="center" wrapText="1"/>
    </xf>
    <xf numFmtId="0" fontId="0" fillId="9" borderId="5" xfId="0" applyFill="1" applyBorder="1" applyAlignment="1">
      <alignment horizontal="center" vertical="center" wrapText="1"/>
    </xf>
    <xf numFmtId="0" fontId="0" fillId="5" borderId="5" xfId="0" applyFill="1" applyBorder="1" applyAlignment="1">
      <alignment horizontal="center" vertical="center" wrapText="1"/>
    </xf>
    <xf numFmtId="0" fontId="1" fillId="4" borderId="5"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0" fillId="0" borderId="0" xfId="0" applyBorder="1"/>
    <xf numFmtId="0" fontId="3" fillId="0" borderId="5" xfId="0" applyFont="1" applyFill="1" applyBorder="1" applyAlignment="1">
      <alignment horizontal="center" vertical="center" wrapText="1"/>
    </xf>
    <xf numFmtId="164" fontId="0" fillId="4" borderId="0" xfId="0" applyNumberFormat="1" applyFill="1" applyAlignment="1">
      <alignment horizontal="center" vertical="center"/>
    </xf>
    <xf numFmtId="0" fontId="7" fillId="11" borderId="3" xfId="0" applyFont="1" applyFill="1" applyBorder="1" applyAlignment="1">
      <alignment horizontal="center" vertical="center" wrapText="1"/>
    </xf>
    <xf numFmtId="0" fontId="5" fillId="0" borderId="0" xfId="1" applyAlignment="1">
      <alignment horizontal="center" vertical="center"/>
    </xf>
    <xf numFmtId="0" fontId="0" fillId="0" borderId="0" xfId="0" applyFill="1" applyAlignment="1">
      <alignment horizontal="left" vertical="center"/>
    </xf>
    <xf numFmtId="0" fontId="0" fillId="0" borderId="0" xfId="0" applyFill="1" applyAlignment="1">
      <alignment wrapText="1"/>
    </xf>
    <xf numFmtId="0" fontId="1" fillId="4" borderId="0" xfId="0" applyFont="1" applyFill="1" applyAlignment="1">
      <alignment wrapText="1"/>
    </xf>
    <xf numFmtId="0" fontId="1" fillId="4" borderId="0" xfId="1" applyFont="1" applyFill="1" applyAlignment="1">
      <alignment horizontal="left" vertical="center"/>
    </xf>
    <xf numFmtId="0" fontId="1" fillId="4" borderId="0" xfId="0" applyFont="1" applyFill="1" applyAlignment="1">
      <alignment horizontal="left"/>
    </xf>
    <xf numFmtId="1" fontId="0" fillId="0" borderId="0" xfId="0" applyNumberFormat="1" applyFill="1" applyAlignment="1">
      <alignment horizontal="center" vertical="center"/>
    </xf>
    <xf numFmtId="14" fontId="1" fillId="4" borderId="0" xfId="0" applyNumberFormat="1" applyFont="1" applyFill="1" applyAlignment="1">
      <alignment horizontal="center" vertical="center"/>
    </xf>
    <xf numFmtId="0" fontId="1" fillId="4" borderId="0" xfId="0" applyFont="1" applyFill="1" applyAlignment="1">
      <alignment horizontal="center" vertical="center"/>
    </xf>
    <xf numFmtId="0" fontId="1" fillId="0" borderId="0" xfId="0" applyFont="1" applyFill="1"/>
    <xf numFmtId="2" fontId="1" fillId="0" borderId="0" xfId="0" applyNumberFormat="1" applyFont="1" applyFill="1" applyAlignment="1">
      <alignment horizontal="center"/>
    </xf>
    <xf numFmtId="2" fontId="1" fillId="4" borderId="0" xfId="0" applyNumberFormat="1" applyFont="1" applyFill="1" applyAlignment="1">
      <alignment horizontal="center" vertical="center"/>
    </xf>
    <xf numFmtId="0" fontId="7" fillId="12" borderId="5" xfId="0" applyFont="1" applyFill="1" applyBorder="1" applyAlignment="1">
      <alignment horizontal="center" vertical="center" wrapText="1"/>
    </xf>
    <xf numFmtId="0" fontId="0" fillId="0" borderId="0" xfId="0" applyFill="1" applyAlignment="1">
      <alignment horizontal="left"/>
    </xf>
    <xf numFmtId="0" fontId="9" fillId="13" borderId="5" xfId="0" applyFont="1" applyFill="1" applyBorder="1" applyAlignment="1">
      <alignment horizontal="center" vertical="center" wrapText="1"/>
    </xf>
    <xf numFmtId="0" fontId="9" fillId="13" borderId="6" xfId="0" applyFont="1" applyFill="1" applyBorder="1" applyAlignment="1">
      <alignment horizontal="center" vertical="center" wrapText="1"/>
    </xf>
    <xf numFmtId="1" fontId="1" fillId="4" borderId="0" xfId="0" applyNumberFormat="1" applyFont="1" applyFill="1" applyAlignment="1">
      <alignment horizontal="center" vertical="center"/>
    </xf>
    <xf numFmtId="165" fontId="1" fillId="4" borderId="0" xfId="0" applyNumberFormat="1" applyFont="1" applyFill="1" applyAlignment="1">
      <alignment horizontal="center" vertical="center"/>
    </xf>
    <xf numFmtId="164" fontId="1" fillId="4" borderId="0" xfId="0" applyNumberFormat="1" applyFont="1" applyFill="1" applyAlignment="1">
      <alignment horizontal="center" vertical="center"/>
    </xf>
    <xf numFmtId="0" fontId="7" fillId="14" borderId="5" xfId="0" applyFont="1" applyFill="1" applyBorder="1" applyAlignment="1">
      <alignment horizontal="center" vertical="center" wrapText="1"/>
    </xf>
    <xf numFmtId="2" fontId="0" fillId="0" borderId="0" xfId="0" applyNumberFormat="1" applyFill="1" applyBorder="1" applyAlignment="1">
      <alignment horizontal="center" vertical="center"/>
    </xf>
    <xf numFmtId="2" fontId="1" fillId="0" borderId="0" xfId="0" applyNumberFormat="1" applyFont="1" applyFill="1" applyBorder="1" applyAlignment="1">
      <alignment horizontal="center" vertical="center"/>
    </xf>
    <xf numFmtId="0" fontId="1" fillId="8" borderId="7" xfId="0" applyFont="1" applyFill="1" applyBorder="1" applyAlignment="1">
      <alignment horizontal="center" vertical="center" wrapText="1"/>
    </xf>
    <xf numFmtId="0" fontId="0" fillId="10" borderId="7" xfId="0" applyFill="1" applyBorder="1" applyAlignment="1">
      <alignment horizontal="center" vertical="center" wrapText="1"/>
    </xf>
    <xf numFmtId="0" fontId="10" fillId="15" borderId="0" xfId="0" applyFont="1" applyFill="1" applyAlignment="1">
      <alignment horizontal="left" vertical="center"/>
    </xf>
    <xf numFmtId="14" fontId="10" fillId="15" borderId="0" xfId="0" applyNumberFormat="1" applyFont="1" applyFill="1" applyAlignment="1">
      <alignment horizontal="center" vertical="center"/>
    </xf>
    <xf numFmtId="0" fontId="10" fillId="15" borderId="0" xfId="0" applyFont="1" applyFill="1" applyAlignment="1">
      <alignment horizontal="center" vertical="center"/>
    </xf>
    <xf numFmtId="165" fontId="0" fillId="0" borderId="0" xfId="0" applyNumberFormat="1" applyAlignment="1">
      <alignment horizontal="center" vertical="center"/>
    </xf>
    <xf numFmtId="0" fontId="1" fillId="16" borderId="2" xfId="0" applyFont="1" applyFill="1" applyBorder="1" applyAlignment="1">
      <alignment horizontal="center" vertical="center" wrapText="1"/>
    </xf>
    <xf numFmtId="0" fontId="0" fillId="0" borderId="0" xfId="0" applyFill="1" applyAlignment="1">
      <alignment horizontal="left" vertical="center" wrapText="1"/>
    </xf>
    <xf numFmtId="0" fontId="3" fillId="17" borderId="2"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r>
              <a:rPr lang="en-US" sz="1800" b="1">
                <a:solidFill>
                  <a:sysClr val="windowText" lastClr="000000"/>
                </a:solidFill>
              </a:rPr>
              <a:t>Lyrica Capsule (pregabalin;</a:t>
            </a:r>
            <a:r>
              <a:rPr lang="en-US" sz="1800" b="1" baseline="0">
                <a:solidFill>
                  <a:sysClr val="windowText" lastClr="000000"/>
                </a:solidFill>
              </a:rPr>
              <a:t> NDA 21446)</a:t>
            </a:r>
            <a:endParaRPr lang="en-US" sz="1800" b="1">
              <a:solidFill>
                <a:sysClr val="windowText" lastClr="000000"/>
              </a:solidFill>
            </a:endParaRPr>
          </a:p>
        </c:rich>
      </c:tx>
      <c:overlay val="0"/>
      <c:spPr>
        <a:noFill/>
        <a:ln>
          <a:noFill/>
        </a:ln>
        <a:effectLst/>
      </c:spPr>
      <c:txPr>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0597475982918279"/>
          <c:y val="4.7577509842519676E-2"/>
          <c:w val="0.879036020789147"/>
          <c:h val="0.81454545454545468"/>
        </c:manualLayout>
      </c:layout>
      <c:barChart>
        <c:barDir val="bar"/>
        <c:grouping val="stacked"/>
        <c:varyColors val="0"/>
        <c:ser>
          <c:idx val="0"/>
          <c:order val="0"/>
          <c:tx>
            <c:strRef>
              <c:f>'Bar Graph (# years)'!$B$1</c:f>
              <c:strCache>
                <c:ptCount val="1"/>
                <c:pt idx="0">
                  <c:v>Column1 (gap before earliest priority date)</c:v>
                </c:pt>
              </c:strCache>
            </c:strRef>
          </c:tx>
          <c:spPr>
            <a:noFill/>
            <a:ln>
              <a:solidFill>
                <a:schemeClr val="bg1"/>
              </a:solidFill>
            </a:ln>
            <a:effectLst/>
          </c:spPr>
          <c:invertIfNegative val="0"/>
          <c:cat>
            <c:strRef>
              <c:extLst>
                <c:ext xmlns:c15="http://schemas.microsoft.com/office/drawing/2012/chart" uri="{02D57815-91ED-43cb-92C2-25804820EDAC}">
                  <c15:fullRef>
                    <c15:sqref>'Bar Graph (# years)'!$A$3:$A$12</c15:sqref>
                  </c15:fullRef>
                </c:ext>
              </c:extLst>
              <c:f>'Bar Graph (# years)'!$A$3:$A$10</c:f>
              <c:strCache>
                <c:ptCount val="8"/>
                <c:pt idx="0">
                  <c:v>5563175 
(treating seizures)</c:v>
                </c:pt>
                <c:pt idx="1">
                  <c:v>6197819 (compound)</c:v>
                </c:pt>
                <c:pt idx="2">
                  <c:v>RE41920 (treating pain)
reissue of 6001876</c:v>
                </c:pt>
                <c:pt idx="3">
                  <c:v>Indication 
(Fibromyalgia)</c:v>
                </c:pt>
                <c:pt idx="4">
                  <c:v>Indication 
(Neuropathic Pain)</c:v>
                </c:pt>
                <c:pt idx="5">
                  <c:v>NCE</c:v>
                </c:pt>
                <c:pt idx="6">
                  <c:v>NPP</c:v>
                </c:pt>
                <c:pt idx="7">
                  <c:v>M-193</c:v>
                </c:pt>
              </c:strCache>
            </c:strRef>
          </c:cat>
          <c:val>
            <c:numRef>
              <c:extLst>
                <c:ext xmlns:c15="http://schemas.microsoft.com/office/drawing/2012/chart" uri="{02D57815-91ED-43cb-92C2-25804820EDAC}">
                  <c15:fullRef>
                    <c15:sqref>'Bar Graph (# years)'!$B$3:$B$12</c15:sqref>
                  </c15:fullRef>
                </c:ext>
              </c:extLst>
              <c:f>'Bar Graph (# years)'!$B$3:$B$10</c:f>
              <c:numCache>
                <c:formatCode>0.00</c:formatCode>
                <c:ptCount val="8"/>
                <c:pt idx="0">
                  <c:v>0</c:v>
                </c:pt>
                <c:pt idx="1">
                  <c:v>0</c:v>
                </c:pt>
                <c:pt idx="2">
                  <c:v>6.6338124572210813</c:v>
                </c:pt>
                <c:pt idx="3">
                  <c:v>16.563997262149211</c:v>
                </c:pt>
                <c:pt idx="4">
                  <c:v>21.563312799452429</c:v>
                </c:pt>
                <c:pt idx="5">
                  <c:v>14.091718001368925</c:v>
                </c:pt>
                <c:pt idx="6">
                  <c:v>27.430527036276523</c:v>
                </c:pt>
                <c:pt idx="7">
                  <c:v>26.069815195071868</c:v>
                </c:pt>
              </c:numCache>
            </c:numRef>
          </c:val>
          <c:extLst>
            <c:ext xmlns:c16="http://schemas.microsoft.com/office/drawing/2014/chart" uri="{C3380CC4-5D6E-409C-BE32-E72D297353CC}">
              <c16:uniqueId val="{00000009-F61F-429C-B648-83080D56F475}"/>
            </c:ext>
          </c:extLst>
        </c:ser>
        <c:ser>
          <c:idx val="1"/>
          <c:order val="1"/>
          <c:tx>
            <c:strRef>
              <c:f>'Bar Graph (# years)'!$C$1</c:f>
              <c:strCache>
                <c:ptCount val="1"/>
                <c:pt idx="0">
                  <c:v>Earliest priority date</c:v>
                </c:pt>
              </c:strCache>
            </c:strRef>
          </c:tx>
          <c:spPr>
            <a:pattFill prst="ltHorz">
              <a:fgClr>
                <a:schemeClr val="bg1">
                  <a:lumMod val="75000"/>
                </a:schemeClr>
              </a:fgClr>
              <a:bgClr>
                <a:schemeClr val="bg1"/>
              </a:bgClr>
            </a:pattFill>
            <a:ln>
              <a:noFill/>
            </a:ln>
            <a:effectLst/>
            <a:scene3d>
              <a:camera prst="orthographicFront"/>
              <a:lightRig rig="threePt" dir="t"/>
            </a:scene3d>
            <a:sp3d>
              <a:bevelT/>
            </a:sp3d>
          </c:spPr>
          <c:invertIfNegative val="0"/>
          <c:dLbls>
            <c:dLbl>
              <c:idx val="2"/>
              <c:delete val="1"/>
              <c:extLst>
                <c:ext xmlns:c15="http://schemas.microsoft.com/office/drawing/2012/chart" uri="{CE6537A1-D6FC-4f65-9D91-7224C49458BB}"/>
                <c:ext xmlns:c16="http://schemas.microsoft.com/office/drawing/2014/chart" uri="{C3380CC4-5D6E-409C-BE32-E72D297353CC}">
                  <c16:uniqueId val="{00000000-2DD1-40AC-8750-A3013E363D83}"/>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years)'!$A$3:$A$12</c15:sqref>
                  </c15:fullRef>
                </c:ext>
              </c:extLst>
              <c:f>'Bar Graph (# years)'!$A$3:$A$10</c:f>
              <c:strCache>
                <c:ptCount val="8"/>
                <c:pt idx="0">
                  <c:v>5563175 
(treating seizures)</c:v>
                </c:pt>
                <c:pt idx="1">
                  <c:v>6197819 (compound)</c:v>
                </c:pt>
                <c:pt idx="2">
                  <c:v>RE41920 (treating pain)
reissue of 6001876</c:v>
                </c:pt>
                <c:pt idx="3">
                  <c:v>Indication 
(Fibromyalgia)</c:v>
                </c:pt>
                <c:pt idx="4">
                  <c:v>Indication 
(Neuropathic Pain)</c:v>
                </c:pt>
                <c:pt idx="5">
                  <c:v>NCE</c:v>
                </c:pt>
                <c:pt idx="6">
                  <c:v>NPP</c:v>
                </c:pt>
                <c:pt idx="7">
                  <c:v>M-193</c:v>
                </c:pt>
              </c:strCache>
            </c:strRef>
          </c:cat>
          <c:val>
            <c:numRef>
              <c:extLst>
                <c:ext xmlns:c15="http://schemas.microsoft.com/office/drawing/2012/chart" uri="{02D57815-91ED-43cb-92C2-25804820EDAC}">
                  <c15:fullRef>
                    <c15:sqref>'Bar Graph (# years)'!$C$3:$C$12</c15:sqref>
                  </c15:fullRef>
                </c:ext>
              </c:extLst>
              <c:f>'Bar Graph (# years)'!$C$3:$C$10</c:f>
              <c:numCache>
                <c:formatCode>0.00</c:formatCode>
                <c:ptCount val="8"/>
                <c:pt idx="0">
                  <c:v>4.3723477070499657</c:v>
                </c:pt>
                <c:pt idx="1">
                  <c:v>4.3696098562628336</c:v>
                </c:pt>
                <c:pt idx="2">
                  <c:v>0</c:v>
                </c:pt>
              </c:numCache>
            </c:numRef>
          </c:val>
          <c:extLst>
            <c:ext xmlns:c16="http://schemas.microsoft.com/office/drawing/2014/chart" uri="{C3380CC4-5D6E-409C-BE32-E72D297353CC}">
              <c16:uniqueId val="{0000000A-F61F-429C-B648-83080D56F475}"/>
            </c:ext>
          </c:extLst>
        </c:ser>
        <c:ser>
          <c:idx val="2"/>
          <c:order val="2"/>
          <c:tx>
            <c:strRef>
              <c:f>'Bar Graph (# years)'!$D$1</c:f>
              <c:strCache>
                <c:ptCount val="1"/>
                <c:pt idx="0">
                  <c:v>U.S. Patent Application Pending</c:v>
                </c:pt>
              </c:strCache>
            </c:strRef>
          </c:tx>
          <c:spPr>
            <a:pattFill prst="pct25">
              <a:fgClr>
                <a:srgbClr val="C00000"/>
              </a:fgClr>
              <a:bgClr>
                <a:schemeClr val="bg1"/>
              </a:bgClr>
            </a:pattFill>
            <a:ln>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years)'!$A$3:$A$12</c15:sqref>
                  </c15:fullRef>
                </c:ext>
              </c:extLst>
              <c:f>'Bar Graph (# years)'!$A$3:$A$10</c:f>
              <c:strCache>
                <c:ptCount val="8"/>
                <c:pt idx="0">
                  <c:v>5563175 
(treating seizures)</c:v>
                </c:pt>
                <c:pt idx="1">
                  <c:v>6197819 (compound)</c:v>
                </c:pt>
                <c:pt idx="2">
                  <c:v>RE41920 (treating pain)
reissue of 6001876</c:v>
                </c:pt>
                <c:pt idx="3">
                  <c:v>Indication 
(Fibromyalgia)</c:v>
                </c:pt>
                <c:pt idx="4">
                  <c:v>Indication 
(Neuropathic Pain)</c:v>
                </c:pt>
                <c:pt idx="5">
                  <c:v>NCE</c:v>
                </c:pt>
                <c:pt idx="6">
                  <c:v>NPP</c:v>
                </c:pt>
                <c:pt idx="7">
                  <c:v>M-193</c:v>
                </c:pt>
              </c:strCache>
            </c:strRef>
          </c:cat>
          <c:val>
            <c:numRef>
              <c:extLst>
                <c:ext xmlns:c15="http://schemas.microsoft.com/office/drawing/2012/chart" uri="{02D57815-91ED-43cb-92C2-25804820EDAC}">
                  <c15:fullRef>
                    <c15:sqref>'Bar Graph (# years)'!$D$3:$D$12</c15:sqref>
                  </c15:fullRef>
                </c:ext>
              </c:extLst>
              <c:f>'Bar Graph (# years)'!$D$3:$D$10</c:f>
              <c:numCache>
                <c:formatCode>0.00</c:formatCode>
                <c:ptCount val="8"/>
                <c:pt idx="0">
                  <c:v>1.4921286789869952</c:v>
                </c:pt>
                <c:pt idx="1">
                  <c:v>5.9028062970568103</c:v>
                </c:pt>
                <c:pt idx="2">
                  <c:v>2.4120465434633811</c:v>
                </c:pt>
              </c:numCache>
            </c:numRef>
          </c:val>
          <c:extLst>
            <c:ext xmlns:c16="http://schemas.microsoft.com/office/drawing/2014/chart" uri="{C3380CC4-5D6E-409C-BE32-E72D297353CC}">
              <c16:uniqueId val="{0000000B-F61F-429C-B648-83080D56F475}"/>
            </c:ext>
          </c:extLst>
        </c:ser>
        <c:ser>
          <c:idx val="3"/>
          <c:order val="3"/>
          <c:tx>
            <c:strRef>
              <c:f>'Bar Graph (# years)'!$E$1</c:f>
              <c:strCache>
                <c:ptCount val="1"/>
                <c:pt idx="0">
                  <c:v>Prior to FDA approval</c:v>
                </c:pt>
              </c:strCache>
            </c:strRef>
          </c:tx>
          <c:spPr>
            <a:solidFill>
              <a:schemeClr val="accent4"/>
            </a:solidFill>
            <a:ln>
              <a:noFill/>
            </a:ln>
            <a:effectLst/>
            <a:scene3d>
              <a:camera prst="orthographicFront"/>
              <a:lightRig rig="threePt" dir="t"/>
            </a:scene3d>
            <a:sp3d>
              <a:bevelT/>
              <a:bevelB/>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years)'!$A$3:$A$12</c15:sqref>
                  </c15:fullRef>
                </c:ext>
              </c:extLst>
              <c:f>'Bar Graph (# years)'!$A$3:$A$10</c:f>
              <c:strCache>
                <c:ptCount val="8"/>
                <c:pt idx="0">
                  <c:v>5563175 
(treating seizures)</c:v>
                </c:pt>
                <c:pt idx="1">
                  <c:v>6197819 (compound)</c:v>
                </c:pt>
                <c:pt idx="2">
                  <c:v>RE41920 (treating pain)
reissue of 6001876</c:v>
                </c:pt>
                <c:pt idx="3">
                  <c:v>Indication 
(Fibromyalgia)</c:v>
                </c:pt>
                <c:pt idx="4">
                  <c:v>Indication 
(Neuropathic Pain)</c:v>
                </c:pt>
                <c:pt idx="5">
                  <c:v>NCE</c:v>
                </c:pt>
                <c:pt idx="6">
                  <c:v>NPP</c:v>
                </c:pt>
                <c:pt idx="7">
                  <c:v>M-193</c:v>
                </c:pt>
              </c:strCache>
            </c:strRef>
          </c:cat>
          <c:val>
            <c:numRef>
              <c:extLst>
                <c:ext xmlns:c15="http://schemas.microsoft.com/office/drawing/2012/chart" uri="{02D57815-91ED-43cb-92C2-25804820EDAC}">
                  <c15:fullRef>
                    <c15:sqref>'Bar Graph (# years)'!$E$3:$E$12</c15:sqref>
                  </c15:fullRef>
                </c:ext>
              </c:extLst>
              <c:f>'Bar Graph (# years)'!$E$3:$E$10</c:f>
              <c:numCache>
                <c:formatCode>0.00</c:formatCode>
                <c:ptCount val="8"/>
                <c:pt idx="0">
                  <c:v>8.2272416153319643</c:v>
                </c:pt>
                <c:pt idx="1">
                  <c:v>3.8193018480492813</c:v>
                </c:pt>
                <c:pt idx="2">
                  <c:v>5.0458590006844624</c:v>
                </c:pt>
              </c:numCache>
            </c:numRef>
          </c:val>
          <c:extLst>
            <c:ext xmlns:c16="http://schemas.microsoft.com/office/drawing/2014/chart" uri="{C3380CC4-5D6E-409C-BE32-E72D297353CC}">
              <c16:uniqueId val="{0000000C-F61F-429C-B648-83080D56F475}"/>
            </c:ext>
          </c:extLst>
        </c:ser>
        <c:ser>
          <c:idx val="4"/>
          <c:order val="4"/>
          <c:tx>
            <c:strRef>
              <c:f>'Bar Graph (# years)'!$F$1</c:f>
              <c:strCache>
                <c:ptCount val="1"/>
                <c:pt idx="0">
                  <c:v>Drug and Patent Approved (market exclusivity)</c:v>
                </c:pt>
              </c:strCache>
            </c:strRef>
          </c:tx>
          <c:spPr>
            <a:solidFill>
              <a:srgbClr val="92D050"/>
            </a:solidFill>
            <a:ln w="19050">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years)'!$A$3:$A$12</c15:sqref>
                  </c15:fullRef>
                </c:ext>
              </c:extLst>
              <c:f>'Bar Graph (# years)'!$A$3:$A$10</c:f>
              <c:strCache>
                <c:ptCount val="8"/>
                <c:pt idx="0">
                  <c:v>5563175 
(treating seizures)</c:v>
                </c:pt>
                <c:pt idx="1">
                  <c:v>6197819 (compound)</c:v>
                </c:pt>
                <c:pt idx="2">
                  <c:v>RE41920 (treating pain)
reissue of 6001876</c:v>
                </c:pt>
                <c:pt idx="3">
                  <c:v>Indication 
(Fibromyalgia)</c:v>
                </c:pt>
                <c:pt idx="4">
                  <c:v>Indication 
(Neuropathic Pain)</c:v>
                </c:pt>
                <c:pt idx="5">
                  <c:v>NCE</c:v>
                </c:pt>
                <c:pt idx="6">
                  <c:v>NPP</c:v>
                </c:pt>
                <c:pt idx="7">
                  <c:v>M-193</c:v>
                </c:pt>
              </c:strCache>
            </c:strRef>
          </c:cat>
          <c:val>
            <c:numRef>
              <c:extLst>
                <c:ext xmlns:c15="http://schemas.microsoft.com/office/drawing/2012/chart" uri="{02D57815-91ED-43cb-92C2-25804820EDAC}">
                  <c15:fullRef>
                    <c15:sqref>'Bar Graph (# years)'!$F$3:$F$12</c15:sqref>
                  </c15:fullRef>
                </c:ext>
              </c:extLst>
              <c:f>'Bar Graph (# years)'!$F$3:$F$10</c:f>
              <c:numCache>
                <c:formatCode>0.00</c:formatCode>
                <c:ptCount val="8"/>
                <c:pt idx="0">
                  <c:v>8.772073921971252</c:v>
                </c:pt>
                <c:pt idx="1">
                  <c:v>13.180013689253936</c:v>
                </c:pt>
                <c:pt idx="2">
                  <c:v>12.542094455852157</c:v>
                </c:pt>
              </c:numCache>
            </c:numRef>
          </c:val>
          <c:extLst>
            <c:ext xmlns:c16="http://schemas.microsoft.com/office/drawing/2014/chart" uri="{C3380CC4-5D6E-409C-BE32-E72D297353CC}">
              <c16:uniqueId val="{0000000D-F61F-429C-B648-83080D56F475}"/>
            </c:ext>
          </c:extLst>
        </c:ser>
        <c:ser>
          <c:idx val="5"/>
          <c:order val="5"/>
          <c:tx>
            <c:strRef>
              <c:f>'Bar Graph (# years)'!$G$1</c:f>
              <c:strCache>
                <c:ptCount val="1"/>
                <c:pt idx="0">
                  <c:v>Patent Term Adjustment</c:v>
                </c:pt>
              </c:strCache>
            </c:strRef>
          </c:tx>
          <c:spPr>
            <a:solidFill>
              <a:srgbClr val="00B0F0"/>
            </a:solidFill>
            <a:ln>
              <a:noFill/>
            </a:ln>
            <a:effectLst/>
            <a:scene3d>
              <a:camera prst="orthographicFront"/>
              <a:lightRig rig="threePt" dir="t"/>
            </a:scene3d>
            <a:sp3d>
              <a:bevelT/>
            </a:sp3d>
          </c:spPr>
          <c:invertIfNegative val="0"/>
          <c:cat>
            <c:strRef>
              <c:extLst>
                <c:ext xmlns:c15="http://schemas.microsoft.com/office/drawing/2012/chart" uri="{02D57815-91ED-43cb-92C2-25804820EDAC}">
                  <c15:fullRef>
                    <c15:sqref>'Bar Graph (# years)'!$A$3:$A$12</c15:sqref>
                  </c15:fullRef>
                </c:ext>
              </c:extLst>
              <c:f>'Bar Graph (# years)'!$A$3:$A$10</c:f>
              <c:strCache>
                <c:ptCount val="8"/>
                <c:pt idx="0">
                  <c:v>5563175 
(treating seizures)</c:v>
                </c:pt>
                <c:pt idx="1">
                  <c:v>6197819 (compound)</c:v>
                </c:pt>
                <c:pt idx="2">
                  <c:v>RE41920 (treating pain)
reissue of 6001876</c:v>
                </c:pt>
                <c:pt idx="3">
                  <c:v>Indication 
(Fibromyalgia)</c:v>
                </c:pt>
                <c:pt idx="4">
                  <c:v>Indication 
(Neuropathic Pain)</c:v>
                </c:pt>
                <c:pt idx="5">
                  <c:v>NCE</c:v>
                </c:pt>
                <c:pt idx="6">
                  <c:v>NPP</c:v>
                </c:pt>
                <c:pt idx="7">
                  <c:v>M-193</c:v>
                </c:pt>
              </c:strCache>
            </c:strRef>
          </c:cat>
          <c:val>
            <c:numRef>
              <c:extLst>
                <c:ext xmlns:c15="http://schemas.microsoft.com/office/drawing/2012/chart" uri="{02D57815-91ED-43cb-92C2-25804820EDAC}">
                  <c15:fullRef>
                    <c15:sqref>'Bar Graph (# years)'!$G$3:$G$12</c15:sqref>
                  </c15:fullRef>
                </c:ext>
              </c:extLst>
              <c:f>'Bar Graph (# years)'!$G$3:$G$10</c:f>
              <c:numCache>
                <c:formatCode>0.000</c:formatCode>
                <c:ptCount val="8"/>
                <c:pt idx="0">
                  <c:v>0</c:v>
                </c:pt>
                <c:pt idx="1">
                  <c:v>0</c:v>
                </c:pt>
                <c:pt idx="2">
                  <c:v>0</c:v>
                </c:pt>
              </c:numCache>
            </c:numRef>
          </c:val>
          <c:extLst>
            <c:ext xmlns:c16="http://schemas.microsoft.com/office/drawing/2014/chart" uri="{C3380CC4-5D6E-409C-BE32-E72D297353CC}">
              <c16:uniqueId val="{00000005-FB73-4317-9AFD-8E2C0E0639A0}"/>
            </c:ext>
          </c:extLst>
        </c:ser>
        <c:ser>
          <c:idx val="6"/>
          <c:order val="6"/>
          <c:tx>
            <c:strRef>
              <c:f>'Bar Graph (# years)'!$H$1</c:f>
              <c:strCache>
                <c:ptCount val="1"/>
                <c:pt idx="0">
                  <c:v>Patent Term Extension</c:v>
                </c:pt>
              </c:strCache>
            </c:strRef>
          </c:tx>
          <c:spPr>
            <a:solidFill>
              <a:srgbClr val="CC99FF"/>
            </a:solidFill>
            <a:ln>
              <a:noFill/>
            </a:ln>
            <a:effectLst/>
            <a:scene3d>
              <a:camera prst="orthographicFront"/>
              <a:lightRig rig="threePt" dir="t"/>
            </a:scene3d>
            <a:sp3d>
              <a:bevelT/>
            </a:sp3d>
          </c:spPr>
          <c:invertIfNegative val="0"/>
          <c:dLbls>
            <c:dLbl>
              <c:idx val="1"/>
              <c:numFmt formatCode="#,##0.00" sourceLinked="0"/>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333-487B-93FF-D1605708C0BC}"/>
                </c:ext>
              </c:extLst>
            </c:dLbl>
            <c:dLbl>
              <c:idx val="2"/>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333-487B-93FF-D1605708C0BC}"/>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years)'!$A$3:$A$12</c15:sqref>
                  </c15:fullRef>
                </c:ext>
              </c:extLst>
              <c:f>'Bar Graph (# years)'!$A$3:$A$10</c:f>
              <c:strCache>
                <c:ptCount val="8"/>
                <c:pt idx="0">
                  <c:v>5563175 
(treating seizures)</c:v>
                </c:pt>
                <c:pt idx="1">
                  <c:v>6197819 (compound)</c:v>
                </c:pt>
                <c:pt idx="2">
                  <c:v>RE41920 (treating pain)
reissue of 6001876</c:v>
                </c:pt>
                <c:pt idx="3">
                  <c:v>Indication 
(Fibromyalgia)</c:v>
                </c:pt>
                <c:pt idx="4">
                  <c:v>Indication 
(Neuropathic Pain)</c:v>
                </c:pt>
                <c:pt idx="5">
                  <c:v>NCE</c:v>
                </c:pt>
                <c:pt idx="6">
                  <c:v>NPP</c:v>
                </c:pt>
                <c:pt idx="7">
                  <c:v>M-193</c:v>
                </c:pt>
              </c:strCache>
            </c:strRef>
          </c:cat>
          <c:val>
            <c:numRef>
              <c:extLst>
                <c:ext xmlns:c15="http://schemas.microsoft.com/office/drawing/2012/chart" uri="{02D57815-91ED-43cb-92C2-25804820EDAC}">
                  <c15:fullRef>
                    <c15:sqref>'Bar Graph (# years)'!$H$3:$H$12</c15:sqref>
                  </c15:fullRef>
                </c:ext>
              </c:extLst>
              <c:f>'Bar Graph (# years)'!$H$3:$H$10</c:f>
              <c:numCache>
                <c:formatCode>0.000</c:formatCode>
                <c:ptCount val="8"/>
                <c:pt idx="0">
                  <c:v>0</c:v>
                </c:pt>
                <c:pt idx="1">
                  <c:v>0.82135523613963035</c:v>
                </c:pt>
                <c:pt idx="2" formatCode="0.00">
                  <c:v>1.4592744695414099</c:v>
                </c:pt>
              </c:numCache>
            </c:numRef>
          </c:val>
          <c:extLst>
            <c:ext xmlns:c16="http://schemas.microsoft.com/office/drawing/2014/chart" uri="{C3380CC4-5D6E-409C-BE32-E72D297353CC}">
              <c16:uniqueId val="{00000006-FB73-4317-9AFD-8E2C0E0639A0}"/>
            </c:ext>
          </c:extLst>
        </c:ser>
        <c:ser>
          <c:idx val="7"/>
          <c:order val="7"/>
          <c:tx>
            <c:strRef>
              <c:f>'Bar Graph (# years)'!$I$1</c:f>
              <c:strCache>
                <c:ptCount val="1"/>
                <c:pt idx="0">
                  <c:v>FDCA Pediatric Exclusivity (PED)</c:v>
                </c:pt>
              </c:strCache>
            </c:strRef>
          </c:tx>
          <c:spPr>
            <a:pattFill prst="lgCheck">
              <a:fgClr>
                <a:schemeClr val="accent4">
                  <a:lumMod val="75000"/>
                </a:schemeClr>
              </a:fgClr>
              <a:bgClr>
                <a:schemeClr val="bg1"/>
              </a:bgClr>
            </a:pattFill>
            <a:ln>
              <a:noFill/>
            </a:ln>
            <a:effectLst/>
            <a:scene3d>
              <a:camera prst="orthographicFront"/>
              <a:lightRig rig="threePt" dir="t"/>
            </a:scene3d>
            <a:sp3d>
              <a:bevelT/>
            </a:sp3d>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1-7809-4274-87AA-29969C7DA82F}"/>
                </c:ext>
              </c:extLst>
            </c:dLbl>
            <c:dLbl>
              <c:idx val="1"/>
              <c:layout>
                <c:manualLayout>
                  <c:x val="-2.6344113501973088E-3"/>
                  <c:y val="-3.6003131137957882E-2"/>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333-487B-93FF-D1605708C0BC}"/>
                </c:ext>
              </c:extLst>
            </c:dLbl>
            <c:dLbl>
              <c:idx val="2"/>
              <c:layout>
                <c:manualLayout>
                  <c:x val="-5.8062934551917364E-4"/>
                  <c:y val="-4.170544937924810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333-487B-93FF-D1605708C0BC}"/>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extLst>
                <c:ext xmlns:c15="http://schemas.microsoft.com/office/drawing/2012/chart" uri="{02D57815-91ED-43cb-92C2-25804820EDAC}">
                  <c15:fullRef>
                    <c15:sqref>'Bar Graph (# years)'!$A$3:$A$12</c15:sqref>
                  </c15:fullRef>
                </c:ext>
              </c:extLst>
              <c:f>'Bar Graph (# years)'!$A$3:$A$10</c:f>
              <c:strCache>
                <c:ptCount val="8"/>
                <c:pt idx="0">
                  <c:v>5563175 
(treating seizures)</c:v>
                </c:pt>
                <c:pt idx="1">
                  <c:v>6197819 (compound)</c:v>
                </c:pt>
                <c:pt idx="2">
                  <c:v>RE41920 (treating pain)
reissue of 6001876</c:v>
                </c:pt>
                <c:pt idx="3">
                  <c:v>Indication 
(Fibromyalgia)</c:v>
                </c:pt>
                <c:pt idx="4">
                  <c:v>Indication 
(Neuropathic Pain)</c:v>
                </c:pt>
                <c:pt idx="5">
                  <c:v>NCE</c:v>
                </c:pt>
                <c:pt idx="6">
                  <c:v>NPP</c:v>
                </c:pt>
                <c:pt idx="7">
                  <c:v>M-193</c:v>
                </c:pt>
              </c:strCache>
            </c:strRef>
          </c:cat>
          <c:val>
            <c:numRef>
              <c:extLst>
                <c:ext xmlns:c15="http://schemas.microsoft.com/office/drawing/2012/chart" uri="{02D57815-91ED-43cb-92C2-25804820EDAC}">
                  <c15:fullRef>
                    <c15:sqref>'Bar Graph (# years)'!$I$3:$I$12</c15:sqref>
                  </c15:fullRef>
                </c:ext>
              </c:extLst>
              <c:f>'Bar Graph (# years)'!$I$3:$I$10</c:f>
              <c:numCache>
                <c:formatCode>0.0</c:formatCode>
                <c:ptCount val="8"/>
                <c:pt idx="0">
                  <c:v>0</c:v>
                </c:pt>
                <c:pt idx="1">
                  <c:v>0.49828884325804246</c:v>
                </c:pt>
                <c:pt idx="2">
                  <c:v>0.49828884325804246</c:v>
                </c:pt>
              </c:numCache>
            </c:numRef>
          </c:val>
          <c:extLst>
            <c:ext xmlns:c16="http://schemas.microsoft.com/office/drawing/2014/chart" uri="{C3380CC4-5D6E-409C-BE32-E72D297353CC}">
              <c16:uniqueId val="{00000007-FB73-4317-9AFD-8E2C0E0639A0}"/>
            </c:ext>
          </c:extLst>
        </c:ser>
        <c:ser>
          <c:idx val="8"/>
          <c:order val="8"/>
          <c:tx>
            <c:strRef>
              <c:f>'Bar Graph (# years)'!$J$1</c:f>
              <c:strCache>
                <c:ptCount val="1"/>
                <c:pt idx="0">
                  <c:v>FDCA Exclusivity</c:v>
                </c:pt>
              </c:strCache>
            </c:strRef>
          </c:tx>
          <c:spPr>
            <a:pattFill prst="lgCheck">
              <a:fgClr>
                <a:srgbClr val="002060"/>
              </a:fgClr>
              <a:bgClr>
                <a:schemeClr val="bg1"/>
              </a:bgClr>
            </a:pattFill>
            <a:ln>
              <a:noFill/>
            </a:ln>
            <a:effectLst/>
            <a:scene3d>
              <a:camera prst="orthographicFront"/>
              <a:lightRig rig="threePt" dir="t"/>
            </a:scene3d>
            <a:sp3d>
              <a:bevelT/>
            </a:sp3d>
          </c:spPr>
          <c:invertIfNegative val="0"/>
          <c:dLbls>
            <c:dLbl>
              <c:idx val="3"/>
              <c:layout>
                <c:manualLayout>
                  <c:x val="5.8062934551917364E-4"/>
                  <c:y val="-3.566220115562718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FAA-4E47-94DC-0BA3F19017AF}"/>
                </c:ext>
              </c:extLst>
            </c:dLbl>
            <c:dLbl>
              <c:idx val="4"/>
              <c:layout>
                <c:manualLayout>
                  <c:x val="-8.5157986923813707E-17"/>
                  <c:y val="-3.880886596347655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FAA-4E47-94DC-0BA3F19017AF}"/>
                </c:ext>
              </c:extLst>
            </c:dLbl>
            <c:dLbl>
              <c:idx val="5"/>
              <c:layout>
                <c:manualLayout>
                  <c:x val="-8.5157986923813707E-17"/>
                  <c:y val="-3.880886596347659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FAA-4E47-94DC-0BA3F19017AF}"/>
                </c:ext>
              </c:extLst>
            </c:dLbl>
            <c:dLbl>
              <c:idx val="6"/>
              <c:layout>
                <c:manualLayout>
                  <c:x val="4.6450347641533891E-3"/>
                  <c:y val="-3.356442461706082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FAA-4E47-94DC-0BA3F19017AF}"/>
                </c:ext>
              </c:extLst>
            </c:dLbl>
            <c:dLbl>
              <c:idx val="7"/>
              <c:layout>
                <c:manualLayout>
                  <c:x val="-3.4837760731150419E-3"/>
                  <c:y val="-3.461331288634395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FAA-4E47-94DC-0BA3F19017AF}"/>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extLst>
                <c:ext xmlns:c15="http://schemas.microsoft.com/office/drawing/2012/chart" uri="{02D57815-91ED-43cb-92C2-25804820EDAC}">
                  <c15:fullRef>
                    <c15:sqref>'Bar Graph (# years)'!$A$3:$A$12</c15:sqref>
                  </c15:fullRef>
                </c:ext>
              </c:extLst>
              <c:f>'Bar Graph (# years)'!$A$3:$A$10</c:f>
              <c:strCache>
                <c:ptCount val="8"/>
                <c:pt idx="0">
                  <c:v>5563175 
(treating seizures)</c:v>
                </c:pt>
                <c:pt idx="1">
                  <c:v>6197819 (compound)</c:v>
                </c:pt>
                <c:pt idx="2">
                  <c:v>RE41920 (treating pain)
reissue of 6001876</c:v>
                </c:pt>
                <c:pt idx="3">
                  <c:v>Indication 
(Fibromyalgia)</c:v>
                </c:pt>
                <c:pt idx="4">
                  <c:v>Indication 
(Neuropathic Pain)</c:v>
                </c:pt>
                <c:pt idx="5">
                  <c:v>NCE</c:v>
                </c:pt>
                <c:pt idx="6">
                  <c:v>NPP</c:v>
                </c:pt>
                <c:pt idx="7">
                  <c:v>M-193</c:v>
                </c:pt>
              </c:strCache>
            </c:strRef>
          </c:cat>
          <c:val>
            <c:numRef>
              <c:extLst>
                <c:ext xmlns:c15="http://schemas.microsoft.com/office/drawing/2012/chart" uri="{02D57815-91ED-43cb-92C2-25804820EDAC}">
                  <c15:fullRef>
                    <c15:sqref>'Bar Graph (# years)'!$J$3:$J$12</c15:sqref>
                  </c15:fullRef>
                </c:ext>
              </c:extLst>
              <c:f>'Bar Graph (# years)'!$J$3:$J$10</c:f>
              <c:numCache>
                <c:formatCode>0.000</c:formatCode>
                <c:ptCount val="8"/>
                <c:pt idx="3" formatCode="0.0">
                  <c:v>3.0006844626967832</c:v>
                </c:pt>
                <c:pt idx="4" formatCode="0.0">
                  <c:v>2.9979466119096507</c:v>
                </c:pt>
                <c:pt idx="5" formatCode="0.0">
                  <c:v>4.9993155373032172</c:v>
                </c:pt>
                <c:pt idx="6" formatCode="0.0">
                  <c:v>3.0006844626967832</c:v>
                </c:pt>
                <c:pt idx="7" formatCode="0.0">
                  <c:v>2.9979466119096507</c:v>
                </c:pt>
              </c:numCache>
            </c:numRef>
          </c:val>
          <c:extLst>
            <c:ext xmlns:c16="http://schemas.microsoft.com/office/drawing/2014/chart" uri="{C3380CC4-5D6E-409C-BE32-E72D297353CC}">
              <c16:uniqueId val="{00000008-FB73-4317-9AFD-8E2C0E0639A0}"/>
            </c:ext>
          </c:extLst>
        </c:ser>
        <c:ser>
          <c:idx val="10"/>
          <c:order val="9"/>
          <c:tx>
            <c:strRef>
              <c:f>'Bar Graph (# years)'!$K$1</c:f>
              <c:strCache>
                <c:ptCount val="1"/>
                <c:pt idx="0">
                  <c:v>FDCA Pediatric Exclusivity (PED) </c:v>
                </c:pt>
              </c:strCache>
            </c:strRef>
          </c:tx>
          <c:spPr>
            <a:pattFill prst="lgCheck">
              <a:fgClr>
                <a:schemeClr val="accent4">
                  <a:lumMod val="75000"/>
                </a:schemeClr>
              </a:fgClr>
              <a:bgClr>
                <a:schemeClr val="bg1"/>
              </a:bgClr>
            </a:pattFill>
            <a:ln>
              <a:noFill/>
            </a:ln>
            <a:effectLst/>
            <a:scene3d>
              <a:camera prst="orthographicFront"/>
              <a:lightRig rig="threePt" dir="t"/>
            </a:scene3d>
            <a:sp3d>
              <a:bevelT/>
            </a:sp3d>
          </c:spPr>
          <c:invertIfNegative val="0"/>
          <c:dLbls>
            <c:dLbl>
              <c:idx val="6"/>
              <c:layout>
                <c:manualLayout>
                  <c:x val="5.8062934551900331E-4"/>
                  <c:y val="-3.566220115562712E-2"/>
                </c:manualLayout>
              </c:layout>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FAA-4E47-94DC-0BA3F19017AF}"/>
                </c:ext>
              </c:extLst>
            </c:dLbl>
            <c:dLbl>
              <c:idx val="7"/>
              <c:layout>
                <c:manualLayout>
                  <c:x val="-1.0426651020067888E-3"/>
                  <c:y val="-3.4834019327129567E-2"/>
                </c:manualLayout>
              </c:layout>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FAA-4E47-94DC-0BA3F19017A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8"/>
              <c:pt idx="0">
                <c:v>5563175 
(treating seizures)</c:v>
              </c:pt>
              <c:pt idx="1">
                <c:v>6197819 (compound)</c:v>
              </c:pt>
              <c:pt idx="2">
                <c:v>RE41920 (treating pain)
reissue of 6001876</c:v>
              </c:pt>
              <c:pt idx="3">
                <c:v>Indication 
(Fibromyalgia)</c:v>
              </c:pt>
              <c:pt idx="4">
                <c:v>Indication 
(Neuropathic Pain)</c:v>
              </c:pt>
              <c:pt idx="5">
                <c:v>NCE</c:v>
              </c:pt>
              <c:pt idx="6">
                <c:v>NPP</c:v>
              </c:pt>
              <c:pt idx="7">
                <c:v>M-193</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'Bar Graph (# years)'!$K$3:$K$12</c15:sqref>
                  </c15:fullRef>
                </c:ext>
              </c:extLst>
              <c:f>'Bar Graph (# years)'!$K$3:$K$10</c:f>
              <c:numCache>
                <c:formatCode>0.000</c:formatCode>
                <c:ptCount val="8"/>
                <c:pt idx="6" formatCode="0.0">
                  <c:v>0.49281314168377821</c:v>
                </c:pt>
                <c:pt idx="7" formatCode="0.0">
                  <c:v>0.49281314168377821</c:v>
                </c:pt>
              </c:numCache>
            </c:numRef>
          </c:val>
          <c:extLst>
            <c:ext xmlns:c16="http://schemas.microsoft.com/office/drawing/2014/chart" uri="{C3380CC4-5D6E-409C-BE32-E72D297353CC}">
              <c16:uniqueId val="{00000001-3A27-486E-A597-96240D8A367A}"/>
            </c:ext>
          </c:extLst>
        </c:ser>
        <c:ser>
          <c:idx val="9"/>
          <c:order val="10"/>
          <c:tx>
            <c:strRef>
              <c:f>'Bar Graph (# years)'!$L$1</c:f>
              <c:strCache>
                <c:ptCount val="1"/>
                <c:pt idx="0">
                  <c:v>Terminal Disclaimer</c:v>
                </c:pt>
              </c:strCache>
            </c:strRef>
          </c:tx>
          <c:spPr>
            <a:pattFill prst="pct70">
              <a:fgClr>
                <a:schemeClr val="accent2"/>
              </a:fgClr>
              <a:bgClr>
                <a:schemeClr val="bg1"/>
              </a:bgClr>
            </a:pattFill>
            <a:ln>
              <a:noFill/>
            </a:ln>
            <a:effectLst/>
            <a:scene3d>
              <a:camera prst="orthographicFront"/>
              <a:lightRig rig="threePt" dir="t"/>
            </a:scene3d>
            <a:sp3d>
              <a:bevelT/>
            </a:sp3d>
          </c:spPr>
          <c:invertIfNegative val="0"/>
          <c:cat>
            <c:strRef>
              <c:extLst>
                <c:ext xmlns:c15="http://schemas.microsoft.com/office/drawing/2012/chart" uri="{02D57815-91ED-43cb-92C2-25804820EDAC}">
                  <c15:fullRef>
                    <c15:sqref>'Bar Graph (# years)'!$A$3:$A$12</c15:sqref>
                  </c15:fullRef>
                </c:ext>
              </c:extLst>
              <c:f>'Bar Graph (# years)'!$A$3:$A$10</c:f>
              <c:strCache>
                <c:ptCount val="8"/>
                <c:pt idx="0">
                  <c:v>5563175 
(treating seizures)</c:v>
                </c:pt>
                <c:pt idx="1">
                  <c:v>6197819 (compound)</c:v>
                </c:pt>
                <c:pt idx="2">
                  <c:v>RE41920 (treating pain)
reissue of 6001876</c:v>
                </c:pt>
                <c:pt idx="3">
                  <c:v>Indication 
(Fibromyalgia)</c:v>
                </c:pt>
                <c:pt idx="4">
                  <c:v>Indication 
(Neuropathic Pain)</c:v>
                </c:pt>
                <c:pt idx="5">
                  <c:v>NCE</c:v>
                </c:pt>
                <c:pt idx="6">
                  <c:v>NPP</c:v>
                </c:pt>
                <c:pt idx="7">
                  <c:v>M-193</c:v>
                </c:pt>
              </c:strCache>
            </c:strRef>
          </c:cat>
          <c:val>
            <c:numRef>
              <c:extLst>
                <c:ext xmlns:c15="http://schemas.microsoft.com/office/drawing/2012/chart" uri="{02D57815-91ED-43cb-92C2-25804820EDAC}">
                  <c15:fullRef>
                    <c15:sqref>'Bar Graph (# years)'!$L$3:$L$12</c15:sqref>
                  </c15:fullRef>
                </c:ext>
              </c:extLst>
              <c:f>'Bar Graph (# years)'!$L$3:$L$10</c:f>
              <c:numCache>
                <c:formatCode>0</c:formatCode>
                <c:ptCount val="8"/>
                <c:pt idx="0">
                  <c:v>0</c:v>
                </c:pt>
                <c:pt idx="1">
                  <c:v>0</c:v>
                </c:pt>
                <c:pt idx="2">
                  <c:v>0</c:v>
                </c:pt>
              </c:numCache>
            </c:numRef>
          </c:val>
          <c:extLst>
            <c:ext xmlns:c16="http://schemas.microsoft.com/office/drawing/2014/chart" uri="{C3380CC4-5D6E-409C-BE32-E72D297353CC}">
              <c16:uniqueId val="{00000009-FB73-4317-9AFD-8E2C0E0639A0}"/>
            </c:ext>
          </c:extLst>
        </c:ser>
        <c:dLbls>
          <c:showLegendKey val="0"/>
          <c:showVal val="0"/>
          <c:showCatName val="0"/>
          <c:showSerName val="0"/>
          <c:showPercent val="0"/>
          <c:showBubbleSize val="0"/>
        </c:dLbls>
        <c:gapWidth val="100"/>
        <c:overlap val="100"/>
        <c:axId val="977983256"/>
        <c:axId val="977978664"/>
      </c:barChart>
      <c:catAx>
        <c:axId val="977983256"/>
        <c:scaling>
          <c:orientation val="minMax"/>
        </c:scaling>
        <c:delete val="0"/>
        <c:axPos val="l"/>
        <c:title>
          <c:tx>
            <c:rich>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Patents or Exclusivities</a:t>
                </a:r>
              </a:p>
            </c:rich>
          </c:tx>
          <c:layout>
            <c:manualLayout>
              <c:xMode val="edge"/>
              <c:yMode val="edge"/>
              <c:x val="5.4105130955718148E-3"/>
              <c:y val="0.32651044530913687"/>
            </c:manualLayout>
          </c:layout>
          <c:overlay val="0"/>
          <c:spPr>
            <a:noFill/>
            <a:ln>
              <a:noFill/>
            </a:ln>
            <a:effectLst/>
          </c:spPr>
          <c:txPr>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78664"/>
        <c:crosses val="autoZero"/>
        <c:auto val="1"/>
        <c:lblAlgn val="ctr"/>
        <c:lblOffset val="100"/>
        <c:noMultiLvlLbl val="0"/>
      </c:catAx>
      <c:valAx>
        <c:axId val="9779786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Years</a:t>
                </a:r>
              </a:p>
            </c:rich>
          </c:tx>
          <c:layout>
            <c:manualLayout>
              <c:xMode val="edge"/>
              <c:yMode val="edge"/>
              <c:x val="5.5819922243215324E-2"/>
              <c:y val="0.87291050307159079"/>
            </c:manualLayout>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crossAx val="977983256"/>
        <c:crosses val="autoZero"/>
        <c:crossBetween val="between"/>
        <c:majorUnit val="5"/>
      </c:valAx>
      <c:spPr>
        <a:noFill/>
        <a:ln>
          <a:noFill/>
        </a:ln>
        <a:effectLst/>
      </c:spPr>
    </c:plotArea>
    <c:legend>
      <c:legendPos val="b"/>
      <c:legendEntry>
        <c:idx val="0"/>
        <c:delete val="1"/>
      </c:legendEntry>
      <c:legendEntry>
        <c:idx val="7"/>
        <c:delete val="1"/>
      </c:legendEntry>
      <c:layout>
        <c:manualLayout>
          <c:xMode val="edge"/>
          <c:yMode val="edge"/>
          <c:x val="6.9451438858943129E-2"/>
          <c:y val="0.9409609294762068"/>
          <c:w val="0.92744212852536057"/>
          <c:h val="5.4985022252653205E-2"/>
        </c:manualLayout>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165101</xdr:colOff>
      <xdr:row>12</xdr:row>
      <xdr:rowOff>177800</xdr:rowOff>
    </xdr:from>
    <xdr:to>
      <xdr:col>12</xdr:col>
      <xdr:colOff>787400</xdr:colOff>
      <xdr:row>59</xdr:row>
      <xdr:rowOff>165100</xdr:rowOff>
    </xdr:to>
    <xdr:graphicFrame macro="">
      <xdr:nvGraphicFramePr>
        <xdr:cNvPr id="2" name="Chart 1" descr="LYRICA capsule was approved on December 30, 2004, with drug products in four strengths, 25 mg, 50 mg, 75 mg, and 100 mg. Additional strengths of 150 mg, 200 mg, 225 mg and 300 mg were approved in 2006. The patent and exclusivity information listed in the Orange Book was the same for each product during the 2005 to 2018 period. Generics (ANDA 091025 for all strengths approved) were launched on July 23, 2019, shortly after the expiration of the latest-expiring patent covering the pregabalin compound on June 30, 2019 (including patent term extension and a pediatric exclusivity). Thus, the NDA applicant enjoyed a little less than 15 years of market exclusivity for all strengths during the period from FDA approval to the date of generic launch.&#10;USPTO identified three patents and five exclusivities listed in the FDA Orange Book between 2005 and 2018. The exclusivities include one five-year NCE exclusivity and several three-year NCI exclusivities, including for clinical investigations to support two new indications, a new patient population, and an update to the label for treating adolescents with fibromyalgia (M-196). One patent covers the drug compound, one patent covers treating seizures, and one patent covers treating pain.  U.S. Patent No. RE 41,920 is a reissue of U.S. Patent No. 6,001,826. Both documents were listed in the FDA Orange Book between 2005 and 2018. The USPTO counted U.S. Patent No. RE 41,920 a single time, because a patent owner must surrender the original patent prior to the USPTO issuing a reissue patent and, thus, a reissue replaces the original patent and does not prolong the duration of the original patent grant.&#10;" title="LYRICA capsule (pregabalin; NDA 21446)">
          <a:extLst>
            <a:ext uri="{FF2B5EF4-FFF2-40B4-BE49-F238E27FC236}">
              <a16:creationId xmlns:a16="http://schemas.microsoft.com/office/drawing/2014/main" id="{212102B6-F8CF-4B65-996A-E5BE4FC6BC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0.07015</cdr:x>
      <cdr:y>0.89631</cdr:y>
    </cdr:from>
    <cdr:to>
      <cdr:x>1</cdr:x>
      <cdr:y>0.93886</cdr:y>
    </cdr:to>
    <cdr:sp macro="" textlink="">
      <cdr:nvSpPr>
        <cdr:cNvPr id="2" name="TextBox 1">
          <a:extLst xmlns:a="http://schemas.openxmlformats.org/drawingml/2006/main">
            <a:ext uri="{FF2B5EF4-FFF2-40B4-BE49-F238E27FC236}">
              <a16:creationId xmlns:a16="http://schemas.microsoft.com/office/drawing/2014/main" id="{5A5140F4-1933-4969-963F-80C4A27CD398}"/>
            </a:ext>
          </a:extLst>
        </cdr:cNvPr>
        <cdr:cNvSpPr txBox="1"/>
      </cdr:nvSpPr>
      <cdr:spPr>
        <a:xfrm xmlns:a="http://schemas.openxmlformats.org/drawingml/2006/main">
          <a:off x="1447721" y="8013700"/>
          <a:ext cx="19189778" cy="3804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baseline="0">
              <a:solidFill>
                <a:sysClr val="windowText" lastClr="000000"/>
              </a:solidFill>
            </a:rPr>
            <a:t>      </a:t>
          </a:r>
          <a:r>
            <a:rPr lang="en-US" sz="1400" b="1">
              <a:solidFill>
                <a:sysClr val="windowText" lastClr="000000"/>
              </a:solidFill>
            </a:rPr>
            <a:t>11/27/1990</a:t>
          </a:r>
          <a:r>
            <a:rPr lang="en-US" sz="1400" b="1" baseline="0">
              <a:solidFill>
                <a:sysClr val="windowText" lastClr="000000"/>
              </a:solidFill>
            </a:rPr>
            <a:t>                                           1</a:t>
          </a:r>
          <a:r>
            <a:rPr lang="en-US" sz="1400" b="1">
              <a:solidFill>
                <a:sysClr val="windowText" lastClr="000000"/>
              </a:solidFill>
            </a:rPr>
            <a:t>1/27/1995                             </a:t>
          </a:r>
          <a:r>
            <a:rPr lang="en-US" sz="1400" b="1" baseline="0">
              <a:solidFill>
                <a:sysClr val="windowText" lastClr="000000"/>
              </a:solidFill>
            </a:rPr>
            <a:t>             </a:t>
          </a:r>
          <a:r>
            <a:rPr lang="en-US" sz="1400" b="1">
              <a:solidFill>
                <a:sysClr val="windowText" lastClr="000000"/>
              </a:solidFill>
            </a:rPr>
            <a:t>11/27/2000  </a:t>
          </a:r>
          <a:r>
            <a:rPr lang="en-US" sz="1400" b="1" baseline="0">
              <a:solidFill>
                <a:sysClr val="windowText" lastClr="000000"/>
              </a:solidFill>
            </a:rPr>
            <a:t>                                          </a:t>
          </a:r>
          <a:r>
            <a:rPr lang="en-US" sz="1400" b="1">
              <a:solidFill>
                <a:sysClr val="windowText" lastClr="000000"/>
              </a:solidFill>
            </a:rPr>
            <a:t>11/27/2005                        </a:t>
          </a:r>
          <a:r>
            <a:rPr lang="en-US" sz="1400" b="1" baseline="0">
              <a:solidFill>
                <a:sysClr val="windowText" lastClr="000000"/>
              </a:solidFill>
            </a:rPr>
            <a:t>                 11/27/2010                                           11/27/2015                                           11/27/2020                                    11/27/2025</a:t>
          </a:r>
          <a:endParaRPr lang="en-US" sz="1400" b="1">
            <a:solidFill>
              <a:sysClr val="windowText" lastClr="000000"/>
            </a:solidFill>
          </a:endParaRPr>
        </a:p>
      </cdr:txBody>
    </cdr:sp>
  </cdr:relSizeAnchor>
  <cdr:relSizeAnchor xmlns:cdr="http://schemas.openxmlformats.org/drawingml/2006/chartDrawing">
    <cdr:from>
      <cdr:x>0.11345</cdr:x>
      <cdr:y>0.78016</cdr:y>
    </cdr:from>
    <cdr:to>
      <cdr:x>0.17975</cdr:x>
      <cdr:y>0.82641</cdr:y>
    </cdr:to>
    <cdr:sp macro="" textlink="">
      <cdr:nvSpPr>
        <cdr:cNvPr id="3" name="TextBox 2">
          <a:extLst xmlns:a="http://schemas.openxmlformats.org/drawingml/2006/main">
            <a:ext uri="{FF2B5EF4-FFF2-40B4-BE49-F238E27FC236}">
              <a16:creationId xmlns:a16="http://schemas.microsoft.com/office/drawing/2014/main" id="{CC340A24-11FF-458E-8038-B784DAC9B5C9}"/>
            </a:ext>
          </a:extLst>
        </cdr:cNvPr>
        <cdr:cNvSpPr txBox="1"/>
      </cdr:nvSpPr>
      <cdr:spPr>
        <a:xfrm xmlns:a="http://schemas.openxmlformats.org/drawingml/2006/main">
          <a:off x="2398461" y="7574404"/>
          <a:ext cx="1401536" cy="4490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2000"/>
        </a:p>
      </cdr:txBody>
    </cdr:sp>
  </cdr:relSizeAnchor>
  <cdr:relSizeAnchor xmlns:cdr="http://schemas.openxmlformats.org/drawingml/2006/chartDrawing">
    <cdr:from>
      <cdr:x>0.10959</cdr:x>
      <cdr:y>0.56853</cdr:y>
    </cdr:from>
    <cdr:to>
      <cdr:x>0.21708</cdr:x>
      <cdr:y>0.61478</cdr:y>
    </cdr:to>
    <cdr:sp macro="" textlink="">
      <cdr:nvSpPr>
        <cdr:cNvPr id="5" name="TextBox 4">
          <a:extLst xmlns:a="http://schemas.openxmlformats.org/drawingml/2006/main">
            <a:ext uri="{FF2B5EF4-FFF2-40B4-BE49-F238E27FC236}">
              <a16:creationId xmlns:a16="http://schemas.microsoft.com/office/drawing/2014/main" id="{D86F474A-F0CE-41F8-9B84-BDEBF373A9DE}"/>
            </a:ext>
          </a:extLst>
        </cdr:cNvPr>
        <cdr:cNvSpPr txBox="1"/>
      </cdr:nvSpPr>
      <cdr:spPr>
        <a:xfrm xmlns:a="http://schemas.openxmlformats.org/drawingml/2006/main">
          <a:off x="2316817" y="5519726"/>
          <a:ext cx="2272394" cy="4490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2000"/>
        </a:p>
      </cdr:txBody>
    </cdr:sp>
  </cdr:relSizeAnchor>
  <cdr:relSizeAnchor xmlns:cdr="http://schemas.openxmlformats.org/drawingml/2006/chartDrawing">
    <cdr:from>
      <cdr:x>0.11281</cdr:x>
      <cdr:y>0.34428</cdr:y>
    </cdr:from>
    <cdr:to>
      <cdr:x>0.2203</cdr:x>
      <cdr:y>0.39053</cdr:y>
    </cdr:to>
    <cdr:sp macro="" textlink="">
      <cdr:nvSpPr>
        <cdr:cNvPr id="6" name="TextBox 5">
          <a:extLst xmlns:a="http://schemas.openxmlformats.org/drawingml/2006/main">
            <a:ext uri="{FF2B5EF4-FFF2-40B4-BE49-F238E27FC236}">
              <a16:creationId xmlns:a16="http://schemas.microsoft.com/office/drawing/2014/main" id="{D13DE7E3-6ED7-42F3-A41F-2C3B5EEBB0FC}"/>
            </a:ext>
          </a:extLst>
        </cdr:cNvPr>
        <cdr:cNvSpPr txBox="1"/>
      </cdr:nvSpPr>
      <cdr:spPr>
        <a:xfrm xmlns:a="http://schemas.openxmlformats.org/drawingml/2006/main">
          <a:off x="2384853" y="3342583"/>
          <a:ext cx="2272394" cy="4490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2000"/>
        </a:p>
      </cdr:txBody>
    </cdr:sp>
  </cdr:relSizeAnchor>
  <cdr:relSizeAnchor xmlns:cdr="http://schemas.openxmlformats.org/drawingml/2006/chartDrawing">
    <cdr:from>
      <cdr:x>0.82523</cdr:x>
      <cdr:y>0.04403</cdr:y>
    </cdr:from>
    <cdr:to>
      <cdr:x>0.82585</cdr:x>
      <cdr:y>0.87092</cdr:y>
    </cdr:to>
    <cdr:cxnSp macro="">
      <cdr:nvCxnSpPr>
        <cdr:cNvPr id="7" name="Straight Connector 6">
          <a:extLst xmlns:a="http://schemas.openxmlformats.org/drawingml/2006/main">
            <a:ext uri="{FF2B5EF4-FFF2-40B4-BE49-F238E27FC236}">
              <a16:creationId xmlns:a16="http://schemas.microsoft.com/office/drawing/2014/main" id="{AD7BCC37-5C32-44E8-ACB5-BFF6A946354F}"/>
            </a:ext>
          </a:extLst>
        </cdr:cNvPr>
        <cdr:cNvCxnSpPr/>
      </cdr:nvCxnSpPr>
      <cdr:spPr>
        <a:xfrm xmlns:a="http://schemas.openxmlformats.org/drawingml/2006/main">
          <a:off x="17030699" y="393700"/>
          <a:ext cx="12782" cy="7393022"/>
        </a:xfrm>
        <a:prstGeom xmlns:a="http://schemas.openxmlformats.org/drawingml/2006/main" prst="line">
          <a:avLst/>
        </a:prstGeom>
        <a:ln xmlns:a="http://schemas.openxmlformats.org/drawingml/2006/main" w="28575">
          <a:solidFill>
            <a:srgbClr val="7030A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0.74389</cdr:x>
      <cdr:y>0.23715</cdr:y>
    </cdr:from>
    <cdr:to>
      <cdr:x>0.82523</cdr:x>
      <cdr:y>0.30212</cdr:y>
    </cdr:to>
    <cdr:sp macro="" textlink="">
      <cdr:nvSpPr>
        <cdr:cNvPr id="10" name="TextBox 5">
          <a:extLst xmlns:a="http://schemas.openxmlformats.org/drawingml/2006/main">
            <a:ext uri="{FF2B5EF4-FFF2-40B4-BE49-F238E27FC236}">
              <a16:creationId xmlns:a16="http://schemas.microsoft.com/office/drawing/2014/main" id="{D657F61D-E161-4756-BC29-CAC9DEA18DD4}"/>
            </a:ext>
          </a:extLst>
        </cdr:cNvPr>
        <cdr:cNvSpPr txBox="1"/>
      </cdr:nvSpPr>
      <cdr:spPr>
        <a:xfrm xmlns:a="http://schemas.openxmlformats.org/drawingml/2006/main">
          <a:off x="15352108" y="2120343"/>
          <a:ext cx="1678655" cy="580884"/>
        </a:xfrm>
        <a:prstGeom xmlns:a="http://schemas.openxmlformats.org/drawingml/2006/main" prst="rect">
          <a:avLst/>
        </a:prstGeom>
        <a:noFill xmlns:a="http://schemas.openxmlformats.org/drawingml/2006/main"/>
        <a:ln xmlns:a="http://schemas.openxmlformats.org/drawingml/2006/main" w="28575" cmpd="sng">
          <a:solidFill>
            <a:srgbClr val="7030A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baseline="0">
              <a:solidFill>
                <a:srgbClr val="7030A0"/>
              </a:solidFill>
            </a:rPr>
            <a:t>Generic Launch 7/23/2019</a:t>
          </a:r>
        </a:p>
      </cdr:txBody>
    </cdr:sp>
  </cdr:relSizeAnchor>
  <cdr:relSizeAnchor xmlns:cdr="http://schemas.openxmlformats.org/drawingml/2006/chartDrawing">
    <cdr:from>
      <cdr:x>0.3778</cdr:x>
      <cdr:y>0.1956</cdr:y>
    </cdr:from>
    <cdr:to>
      <cdr:x>0.46031</cdr:x>
      <cdr:y>0.26618</cdr:y>
    </cdr:to>
    <cdr:sp macro="" textlink="">
      <cdr:nvSpPr>
        <cdr:cNvPr id="8" name="TextBox 5">
          <a:extLst xmlns:a="http://schemas.openxmlformats.org/drawingml/2006/main">
            <a:ext uri="{FF2B5EF4-FFF2-40B4-BE49-F238E27FC236}">
              <a16:creationId xmlns:a16="http://schemas.microsoft.com/office/drawing/2014/main" id="{D657F61D-E161-4756-BC29-CAC9DEA18DD4}"/>
            </a:ext>
          </a:extLst>
        </cdr:cNvPr>
        <cdr:cNvSpPr txBox="1"/>
      </cdr:nvSpPr>
      <cdr:spPr>
        <a:xfrm xmlns:a="http://schemas.openxmlformats.org/drawingml/2006/main">
          <a:off x="7796847" y="1748812"/>
          <a:ext cx="1702800" cy="631042"/>
        </a:xfrm>
        <a:prstGeom xmlns:a="http://schemas.openxmlformats.org/drawingml/2006/main" prst="rect">
          <a:avLst/>
        </a:prstGeom>
        <a:noFill xmlns:a="http://schemas.openxmlformats.org/drawingml/2006/main"/>
        <a:ln xmlns:a="http://schemas.openxmlformats.org/drawingml/2006/main" w="28575" cmpd="sng">
          <a:solidFill>
            <a:srgbClr val="00B05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a:solidFill>
                <a:srgbClr val="00B050"/>
              </a:solidFill>
            </a:rPr>
            <a:t>FDA Approval</a:t>
          </a:r>
        </a:p>
        <a:p xmlns:a="http://schemas.openxmlformats.org/drawingml/2006/main">
          <a:pPr algn="ctr"/>
          <a:r>
            <a:rPr lang="en-US" sz="1600" b="1">
              <a:solidFill>
                <a:srgbClr val="00B050"/>
              </a:solidFill>
            </a:rPr>
            <a:t>12/30/2004</a:t>
          </a:r>
        </a:p>
      </cdr:txBody>
    </cdr:sp>
  </cdr:relSizeAnchor>
  <cdr:relSizeAnchor xmlns:cdr="http://schemas.openxmlformats.org/drawingml/2006/chartDrawing">
    <cdr:from>
      <cdr:x>0.45969</cdr:x>
      <cdr:y>0.04261</cdr:y>
    </cdr:from>
    <cdr:to>
      <cdr:x>0.46031</cdr:x>
      <cdr:y>0.86932</cdr:y>
    </cdr:to>
    <cdr:cxnSp macro="">
      <cdr:nvCxnSpPr>
        <cdr:cNvPr id="11" name="Straight Connector 10">
          <a:extLst xmlns:a="http://schemas.openxmlformats.org/drawingml/2006/main">
            <a:ext uri="{FF2B5EF4-FFF2-40B4-BE49-F238E27FC236}">
              <a16:creationId xmlns:a16="http://schemas.microsoft.com/office/drawing/2014/main" id="{AD7BCC37-5C32-44E8-ACB5-BFF6A946354F}"/>
            </a:ext>
          </a:extLst>
        </cdr:cNvPr>
        <cdr:cNvCxnSpPr/>
      </cdr:nvCxnSpPr>
      <cdr:spPr>
        <a:xfrm xmlns:a="http://schemas.openxmlformats.org/drawingml/2006/main" flipH="1">
          <a:off x="9486899" y="381000"/>
          <a:ext cx="12701" cy="7391400"/>
        </a:xfrm>
        <a:prstGeom xmlns:a="http://schemas.openxmlformats.org/drawingml/2006/main" prst="line">
          <a:avLst/>
        </a:prstGeom>
        <a:ln xmlns:a="http://schemas.openxmlformats.org/drawingml/2006/main" w="28575">
          <a:solidFill>
            <a:srgbClr val="00B05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F800-4887-44D3-83E9-027D866E3A7F}">
  <dimension ref="A1:AQ27"/>
  <sheetViews>
    <sheetView zoomScale="90" zoomScaleNormal="90" workbookViewId="0">
      <pane xSplit="1" ySplit="1" topLeftCell="AC6" activePane="bottomRight" state="frozen"/>
      <selection pane="topRight" activeCell="B1" sqref="B1"/>
      <selection pane="bottomLeft" activeCell="A2" sqref="A2"/>
      <selection pane="bottomRight" activeCell="AC6" sqref="AC6"/>
    </sheetView>
  </sheetViews>
  <sheetFormatPr defaultRowHeight="14.4" x14ac:dyDescent="0.3"/>
  <cols>
    <col min="1" max="1" width="42.33203125" bestFit="1" customWidth="1"/>
    <col min="2" max="2" width="17.44140625" customWidth="1"/>
    <col min="3" max="3" width="15.88671875" style="1" customWidth="1"/>
    <col min="4" max="4" width="27" customWidth="1"/>
    <col min="5" max="5" width="14.88671875" style="1" customWidth="1"/>
    <col min="6" max="6" width="24.6640625" customWidth="1"/>
    <col min="7" max="7" width="16" style="1" customWidth="1"/>
    <col min="8" max="8" width="25.33203125" customWidth="1"/>
    <col min="9" max="9" width="20.5546875" style="1" customWidth="1"/>
    <col min="10" max="10" width="16.6640625" customWidth="1"/>
    <col min="11" max="11" width="20.5546875" customWidth="1"/>
    <col min="12" max="12" width="29.5546875" customWidth="1"/>
    <col min="13" max="13" width="30.44140625" customWidth="1"/>
    <col min="14" max="14" width="14.6640625" customWidth="1"/>
    <col min="15" max="15" width="18" customWidth="1"/>
    <col min="16" max="19" width="21.109375" customWidth="1"/>
    <col min="20" max="21" width="21.88671875" customWidth="1"/>
    <col min="22" max="22" width="27" customWidth="1"/>
    <col min="23" max="23" width="16.88671875" customWidth="1"/>
    <col min="24" max="24" width="10.5546875" bestFit="1" customWidth="1"/>
  </cols>
  <sheetData>
    <row r="1" spans="1:43" s="40" customFormat="1" ht="133.5" customHeight="1" x14ac:dyDescent="0.3">
      <c r="A1" s="33" t="s">
        <v>0</v>
      </c>
      <c r="B1" s="34" t="s">
        <v>1</v>
      </c>
      <c r="C1" s="34" t="s">
        <v>2</v>
      </c>
      <c r="D1" s="34" t="s">
        <v>3</v>
      </c>
      <c r="E1" s="34" t="s">
        <v>4</v>
      </c>
      <c r="F1" s="35" t="s">
        <v>5</v>
      </c>
      <c r="G1" s="34" t="s">
        <v>6</v>
      </c>
      <c r="H1" s="36" t="s">
        <v>7</v>
      </c>
      <c r="I1" s="34" t="s">
        <v>8</v>
      </c>
      <c r="J1" s="34" t="s">
        <v>9</v>
      </c>
      <c r="K1" s="63" t="s">
        <v>10</v>
      </c>
      <c r="L1" s="34" t="s">
        <v>11</v>
      </c>
      <c r="M1" s="56" t="s">
        <v>12</v>
      </c>
      <c r="N1" s="37" t="s">
        <v>13</v>
      </c>
      <c r="O1" s="34" t="s">
        <v>14</v>
      </c>
      <c r="P1" s="16" t="s">
        <v>15</v>
      </c>
      <c r="Q1" s="34" t="s">
        <v>16</v>
      </c>
      <c r="R1" s="34" t="s">
        <v>17</v>
      </c>
      <c r="S1" s="58" t="s">
        <v>18</v>
      </c>
      <c r="T1" s="59" t="s">
        <v>19</v>
      </c>
      <c r="U1" s="41" t="s">
        <v>20</v>
      </c>
      <c r="V1" s="38" t="s">
        <v>21</v>
      </c>
      <c r="W1" s="39" t="s">
        <v>22</v>
      </c>
    </row>
    <row r="2" spans="1:43" s="18" customFormat="1" ht="90" customHeight="1" x14ac:dyDescent="0.3">
      <c r="A2" s="43" t="s">
        <v>23</v>
      </c>
      <c r="B2" s="24" t="s">
        <v>24</v>
      </c>
      <c r="C2" s="24" t="s">
        <v>24</v>
      </c>
      <c r="D2" s="24" t="s">
        <v>25</v>
      </c>
      <c r="E2" s="24" t="s">
        <v>24</v>
      </c>
      <c r="F2" s="24" t="s">
        <v>26</v>
      </c>
      <c r="G2" s="24" t="s">
        <v>24</v>
      </c>
      <c r="H2" s="24" t="s">
        <v>27</v>
      </c>
      <c r="I2" s="24" t="s">
        <v>28</v>
      </c>
      <c r="J2" s="24" t="s">
        <v>24</v>
      </c>
      <c r="K2" s="43" t="s">
        <v>29</v>
      </c>
      <c r="L2" s="24" t="s">
        <v>30</v>
      </c>
      <c r="M2" s="43" t="s">
        <v>31</v>
      </c>
      <c r="N2" s="24" t="s">
        <v>32</v>
      </c>
      <c r="O2" s="24" t="s">
        <v>33</v>
      </c>
      <c r="P2" s="24" t="s">
        <v>34</v>
      </c>
      <c r="Q2" s="24" t="s">
        <v>35</v>
      </c>
      <c r="R2" s="24" t="s">
        <v>36</v>
      </c>
      <c r="S2" s="24" t="s">
        <v>37</v>
      </c>
      <c r="T2" s="24" t="s">
        <v>38</v>
      </c>
      <c r="U2" s="25" t="s">
        <v>24</v>
      </c>
      <c r="V2" s="25" t="s">
        <v>39</v>
      </c>
      <c r="W2" s="25" t="s">
        <v>40</v>
      </c>
    </row>
    <row r="3" spans="1:43" x14ac:dyDescent="0.3">
      <c r="A3" s="45">
        <v>5563175</v>
      </c>
      <c r="B3" s="4">
        <v>33204</v>
      </c>
      <c r="C3" s="4">
        <v>33204</v>
      </c>
      <c r="D3" s="14">
        <f t="shared" ref="D3:D6" si="0">DATEDIF(B3, C3, "D")</f>
        <v>0</v>
      </c>
      <c r="E3" s="4">
        <v>34801</v>
      </c>
      <c r="F3" s="3">
        <f>DATEDIF(C3, E3, "D")</f>
        <v>1597</v>
      </c>
      <c r="G3" s="4">
        <v>35346</v>
      </c>
      <c r="H3" s="3">
        <f t="shared" ref="H3:H6" si="1">DATEDIF(E3, G3, "D")</f>
        <v>545</v>
      </c>
      <c r="I3" s="4">
        <v>41555</v>
      </c>
      <c r="J3" s="4">
        <v>38351</v>
      </c>
      <c r="K3" s="10">
        <f>IF(J3&lt;G3, 0, IF(Q3&lt;I3, IF(Q3&lt;J3, (Q3-G3), (J3-G3)), IF(I3&lt;J3, (I3-G3), (J3-G3))))</f>
        <v>3005</v>
      </c>
      <c r="L3" s="4">
        <v>41555</v>
      </c>
      <c r="M3" s="10">
        <f>IF(G3&lt;J3, IF(Q3&lt;I3, (Q3-J3), (I3-J3)), IF(Q3&lt;I3, (Q3-G3), (I3-G3)))</f>
        <v>3204</v>
      </c>
      <c r="N3" s="3">
        <v>0</v>
      </c>
      <c r="O3" s="8">
        <f>I3+N3</f>
        <v>41555</v>
      </c>
      <c r="P3" s="3">
        <v>0</v>
      </c>
      <c r="Q3" s="8">
        <f>IF(L3&gt;O3, O3, L3)</f>
        <v>41555</v>
      </c>
      <c r="R3" s="8">
        <f t="shared" ref="R3:R5" si="2">Q3+P3</f>
        <v>41555</v>
      </c>
      <c r="S3" s="8">
        <f>DATE(YEAR(R3),MONTH(R3) +6,DAY(R3))</f>
        <v>41737</v>
      </c>
      <c r="T3" s="14">
        <v>0</v>
      </c>
      <c r="U3" s="52"/>
      <c r="V3" s="52"/>
      <c r="W3" s="10">
        <f>DATEDIF(Q3, O3, "D")</f>
        <v>0</v>
      </c>
      <c r="X3" s="4"/>
      <c r="Y3" s="3"/>
      <c r="Z3" s="3"/>
      <c r="AA3" s="3"/>
      <c r="AB3" s="3"/>
      <c r="AC3" s="3"/>
      <c r="AD3" s="3"/>
      <c r="AE3" s="3"/>
      <c r="AF3" s="3"/>
      <c r="AG3" s="3"/>
      <c r="AH3" s="3"/>
      <c r="AI3" s="3"/>
      <c r="AJ3" s="3"/>
      <c r="AK3" s="3"/>
      <c r="AL3" s="3"/>
      <c r="AM3" s="3"/>
      <c r="AN3" s="3"/>
      <c r="AO3" s="3"/>
      <c r="AP3" s="3"/>
      <c r="AQ3" s="3"/>
    </row>
    <row r="4" spans="1:43" x14ac:dyDescent="0.3">
      <c r="A4" s="57">
        <v>6197819</v>
      </c>
      <c r="B4" s="4">
        <v>33204</v>
      </c>
      <c r="C4" s="4">
        <v>33204</v>
      </c>
      <c r="D4" s="14">
        <f>DATEDIF(B4, C4, "D")</f>
        <v>0</v>
      </c>
      <c r="E4" s="4">
        <v>34800</v>
      </c>
      <c r="F4" s="3">
        <f>DATEDIF(C4, E4, "D")</f>
        <v>1596</v>
      </c>
      <c r="G4" s="4">
        <v>36956</v>
      </c>
      <c r="H4" s="3">
        <f>DATEDIF(E4, G4, "D")</f>
        <v>2156</v>
      </c>
      <c r="I4" s="4">
        <v>43165</v>
      </c>
      <c r="J4" s="4">
        <v>38351</v>
      </c>
      <c r="K4" s="10">
        <f>IF(J4&lt;G4, 0, IF(Q4&lt;I4, IF(Q4&lt;J4, (Q4-G4), (J4-G4)), IF(I4&lt;J4, (I4-G4), (J4-G4))))</f>
        <v>1395</v>
      </c>
      <c r="L4" s="4">
        <v>43165</v>
      </c>
      <c r="M4" s="10">
        <f>IF(G4&lt;J4, IF(Q4&lt;I4, (Q4-J4), (I4-J4)), IF(Q4&lt;I4, (Q4-G4), (I4-G4)))</f>
        <v>4814</v>
      </c>
      <c r="N4" s="10">
        <v>0</v>
      </c>
      <c r="O4" s="8">
        <f>I4+N4</f>
        <v>43165</v>
      </c>
      <c r="P4" s="14">
        <v>300</v>
      </c>
      <c r="Q4" s="8">
        <f>IF(L4&gt;O4, O4, L4)</f>
        <v>43165</v>
      </c>
      <c r="R4" s="8">
        <f t="shared" si="2"/>
        <v>43465</v>
      </c>
      <c r="S4" s="8">
        <f>DATE(YEAR(R4),MONTH(R4) +6,DAY(R4))</f>
        <v>43647</v>
      </c>
      <c r="T4" s="14">
        <f>S4-R4</f>
        <v>182</v>
      </c>
      <c r="U4" s="52"/>
      <c r="V4" s="55"/>
      <c r="W4" s="10">
        <f t="shared" ref="W4:W6" si="3">DATEDIF(Q4, O4, "D")</f>
        <v>0</v>
      </c>
      <c r="X4" s="4"/>
      <c r="Y4" s="3"/>
      <c r="Z4" s="3"/>
      <c r="AA4" s="3"/>
      <c r="AB4" s="3"/>
      <c r="AC4" s="3"/>
      <c r="AD4" s="3"/>
      <c r="AE4" s="3"/>
      <c r="AF4" s="3"/>
      <c r="AG4" s="3"/>
      <c r="AH4" s="3"/>
      <c r="AI4" s="3"/>
      <c r="AJ4" s="3"/>
      <c r="AK4" s="3"/>
      <c r="AL4" s="3"/>
      <c r="AM4" s="3"/>
      <c r="AN4" s="3"/>
      <c r="AO4" s="3"/>
      <c r="AP4" s="3"/>
      <c r="AQ4" s="3"/>
    </row>
    <row r="5" spans="1:43" x14ac:dyDescent="0.3">
      <c r="A5" s="45">
        <v>6001876</v>
      </c>
      <c r="B5" s="4">
        <v>33204</v>
      </c>
      <c r="C5" s="4">
        <v>35627</v>
      </c>
      <c r="D5" s="14">
        <f t="shared" si="0"/>
        <v>2423</v>
      </c>
      <c r="E5" s="4">
        <v>35627</v>
      </c>
      <c r="F5" s="3">
        <f>DATEDIF(C5, E5, "D")</f>
        <v>0</v>
      </c>
      <c r="G5" s="4">
        <v>36508</v>
      </c>
      <c r="H5" s="3">
        <f t="shared" si="1"/>
        <v>881</v>
      </c>
      <c r="I5" s="4">
        <v>42932</v>
      </c>
      <c r="J5" s="4">
        <v>38351</v>
      </c>
      <c r="K5" s="10">
        <f>IF(J5&lt;G5, 0, IF(Q5&lt;I5, IF(Q5&lt;J5, (Q5-G5), (J5-G5)), IF(I5&lt;J5, (I5-G5), (J5-G5))))</f>
        <v>1843</v>
      </c>
      <c r="L5" s="4">
        <v>42932</v>
      </c>
      <c r="M5" s="10">
        <f>IF(G5&lt;J5, IF(Q5&lt;I5, (Q5-J5), (I5-J5)), IF(Q5&lt;I5, (Q5-G5), (I5-G5)))</f>
        <v>4581</v>
      </c>
      <c r="N5" s="3">
        <v>0</v>
      </c>
      <c r="O5" s="8">
        <f t="shared" ref="O5:O6" si="4">I5+N5</f>
        <v>42932</v>
      </c>
      <c r="P5" s="3">
        <v>533</v>
      </c>
      <c r="Q5" s="8">
        <f t="shared" ref="Q5:Q6" si="5">IF(L5&gt;O5, O5, L5)</f>
        <v>42932</v>
      </c>
      <c r="R5" s="8">
        <f t="shared" si="2"/>
        <v>43465</v>
      </c>
      <c r="S5" s="8">
        <f>DATE(YEAR(R5),MONTH(R5) +6,DAY(R5))</f>
        <v>43647</v>
      </c>
      <c r="T5" s="14">
        <f>S5-R5</f>
        <v>182</v>
      </c>
      <c r="U5" s="52"/>
      <c r="V5" s="52"/>
      <c r="W5" s="10">
        <f t="shared" si="3"/>
        <v>0</v>
      </c>
      <c r="X5" s="4"/>
      <c r="Y5" s="3"/>
      <c r="Z5" s="3"/>
      <c r="AA5" s="3"/>
      <c r="AB5" s="3"/>
      <c r="AC5" s="3"/>
      <c r="AD5" s="3"/>
      <c r="AE5" s="3"/>
      <c r="AF5" s="3"/>
      <c r="AG5" s="3"/>
      <c r="AH5" s="3"/>
      <c r="AI5" s="3"/>
      <c r="AJ5" s="3"/>
      <c r="AK5" s="3"/>
      <c r="AL5" s="3"/>
      <c r="AM5" s="3"/>
      <c r="AN5" s="3"/>
      <c r="AO5" s="3"/>
      <c r="AP5" s="3"/>
      <c r="AQ5" s="3"/>
    </row>
    <row r="6" spans="1:43" x14ac:dyDescent="0.3">
      <c r="A6" s="9" t="s">
        <v>41</v>
      </c>
      <c r="B6" s="4">
        <v>33204</v>
      </c>
      <c r="C6" s="4">
        <v>35627</v>
      </c>
      <c r="D6" s="14">
        <f t="shared" si="0"/>
        <v>2423</v>
      </c>
      <c r="E6" s="4">
        <v>35627</v>
      </c>
      <c r="F6" s="3">
        <f>DATEDIF(C6, E6, "D")</f>
        <v>0</v>
      </c>
      <c r="G6" s="4">
        <v>36508</v>
      </c>
      <c r="H6" s="3">
        <f t="shared" si="1"/>
        <v>881</v>
      </c>
      <c r="I6" s="4">
        <v>42932</v>
      </c>
      <c r="J6" s="4">
        <v>38351</v>
      </c>
      <c r="K6" s="10">
        <f>IF(J6&lt;G6, 0, IF(Q6&lt;I6, IF(Q6&lt;J6, (Q6-G6), (J6-G6)), IF(I6&lt;J6, (I6-G6), (J6-G6))))</f>
        <v>1843</v>
      </c>
      <c r="L6" s="4">
        <v>42932</v>
      </c>
      <c r="M6" s="10">
        <f>IF(G6&lt;J6, IF(Q6&lt;I6, (Q6-J6), (I6-J6)), IF(Q6&lt;I6, (Q6-G6), (I6-G6)))</f>
        <v>4581</v>
      </c>
      <c r="N6" s="10">
        <v>0</v>
      </c>
      <c r="O6" s="8">
        <f t="shared" si="4"/>
        <v>42932</v>
      </c>
      <c r="P6" s="14">
        <v>533</v>
      </c>
      <c r="Q6" s="8">
        <f t="shared" si="5"/>
        <v>42932</v>
      </c>
      <c r="R6" s="8">
        <f t="shared" ref="R6" si="6">Q6+P6</f>
        <v>43465</v>
      </c>
      <c r="S6" s="8">
        <f>DATE(YEAR(R6),MONTH(R6) +6,DAY(R6))</f>
        <v>43647</v>
      </c>
      <c r="T6" s="14">
        <f>S6-R6</f>
        <v>182</v>
      </c>
      <c r="U6" s="52"/>
      <c r="V6" s="55"/>
      <c r="W6" s="10">
        <f t="shared" si="3"/>
        <v>0</v>
      </c>
      <c r="X6" s="4"/>
      <c r="Y6" s="3"/>
      <c r="Z6" s="3"/>
      <c r="AA6" s="3"/>
      <c r="AB6" s="3"/>
      <c r="AC6" s="3"/>
      <c r="AD6" s="3"/>
      <c r="AE6" s="3"/>
      <c r="AF6" s="3"/>
      <c r="AG6" s="3"/>
      <c r="AH6" s="3"/>
      <c r="AI6" s="3"/>
      <c r="AJ6" s="3"/>
      <c r="AK6" s="3"/>
      <c r="AL6" s="3"/>
      <c r="AM6" s="3"/>
      <c r="AN6" s="3"/>
      <c r="AO6" s="3"/>
      <c r="AP6" s="3"/>
      <c r="AQ6" s="3"/>
    </row>
    <row r="7" spans="1:43" x14ac:dyDescent="0.3">
      <c r="A7" s="49" t="s">
        <v>42</v>
      </c>
      <c r="B7" s="51">
        <v>33204</v>
      </c>
      <c r="C7" s="51">
        <f>DATE(YEAR(U7)-3,MONTH(U7),DAY(U7))</f>
        <v>39254</v>
      </c>
      <c r="D7" s="52">
        <f>DATEDIF(B7, C7, "D")</f>
        <v>6050</v>
      </c>
      <c r="E7" s="51"/>
      <c r="F7" s="52"/>
      <c r="G7" s="51"/>
      <c r="H7" s="52"/>
      <c r="I7" s="51"/>
      <c r="J7" s="51">
        <v>38351</v>
      </c>
      <c r="K7" s="52"/>
      <c r="L7" s="51"/>
      <c r="M7" s="55"/>
      <c r="N7" s="52"/>
      <c r="O7" s="51"/>
      <c r="P7" s="55"/>
      <c r="Q7" s="51"/>
      <c r="R7" s="51"/>
      <c r="S7" s="51"/>
      <c r="T7" s="55"/>
      <c r="U7" s="51">
        <v>40350</v>
      </c>
      <c r="V7" s="52">
        <f t="shared" ref="V7:V11" si="7">DATEDIF(C7, U7, "D")</f>
        <v>1096</v>
      </c>
      <c r="W7" s="52"/>
      <c r="X7" s="4"/>
      <c r="Y7" s="3"/>
      <c r="Z7" s="3"/>
      <c r="AA7" s="3"/>
      <c r="AB7" s="3"/>
      <c r="AC7" s="3"/>
      <c r="AD7" s="3"/>
      <c r="AE7" s="3"/>
      <c r="AF7" s="3"/>
      <c r="AG7" s="3"/>
      <c r="AH7" s="3"/>
      <c r="AI7" s="3"/>
      <c r="AJ7" s="3"/>
      <c r="AK7" s="3"/>
      <c r="AL7" s="3"/>
      <c r="AM7" s="3"/>
      <c r="AN7" s="3"/>
      <c r="AO7" s="3"/>
      <c r="AP7" s="3"/>
      <c r="AQ7" s="3"/>
    </row>
    <row r="8" spans="1:43" x14ac:dyDescent="0.3">
      <c r="A8" s="49" t="s">
        <v>43</v>
      </c>
      <c r="B8" s="51">
        <v>33204</v>
      </c>
      <c r="C8" s="51">
        <f>DATE(YEAR(U8)-3,MONTH(U8),DAY(U8))</f>
        <v>41080</v>
      </c>
      <c r="D8" s="52">
        <f>DATEDIF(B8, C8, "D")</f>
        <v>7876</v>
      </c>
      <c r="E8" s="52"/>
      <c r="F8" s="52"/>
      <c r="G8" s="52"/>
      <c r="H8" s="52"/>
      <c r="I8" s="52"/>
      <c r="J8" s="51">
        <v>38351</v>
      </c>
      <c r="K8" s="52"/>
      <c r="L8" s="52"/>
      <c r="M8" s="52"/>
      <c r="N8" s="52"/>
      <c r="O8" s="52"/>
      <c r="P8" s="52"/>
      <c r="Q8" s="52"/>
      <c r="R8" s="52"/>
      <c r="S8" s="52"/>
      <c r="T8" s="52"/>
      <c r="U8" s="51">
        <v>42175</v>
      </c>
      <c r="V8" s="52">
        <f t="shared" si="7"/>
        <v>1095</v>
      </c>
      <c r="W8" s="52"/>
      <c r="X8" s="3"/>
      <c r="Y8" s="3"/>
      <c r="Z8" s="3"/>
      <c r="AA8" s="3"/>
      <c r="AB8" s="3"/>
      <c r="AC8" s="3"/>
      <c r="AD8" s="3"/>
      <c r="AE8" s="3"/>
      <c r="AF8" s="3"/>
      <c r="AG8" s="3"/>
      <c r="AH8" s="3"/>
      <c r="AI8" s="3"/>
      <c r="AJ8" s="3"/>
      <c r="AK8" s="3"/>
      <c r="AL8" s="3"/>
      <c r="AM8" s="3"/>
      <c r="AN8" s="3"/>
      <c r="AO8" s="3"/>
      <c r="AP8" s="3"/>
      <c r="AQ8" s="3"/>
    </row>
    <row r="9" spans="1:43" x14ac:dyDescent="0.3">
      <c r="A9" s="48" t="s">
        <v>44</v>
      </c>
      <c r="B9" s="51">
        <v>33204</v>
      </c>
      <c r="C9" s="51">
        <f>DATE(YEAR(U9)-5,MONTH(U9),DAY(U9))</f>
        <v>38351</v>
      </c>
      <c r="D9" s="52">
        <f>DATEDIF(B9, C9, "D")</f>
        <v>5147</v>
      </c>
      <c r="E9" s="51"/>
      <c r="F9" s="52"/>
      <c r="G9" s="51"/>
      <c r="H9" s="52"/>
      <c r="I9" s="51"/>
      <c r="J9" s="51">
        <v>38351</v>
      </c>
      <c r="K9" s="52"/>
      <c r="L9" s="51"/>
      <c r="M9" s="55"/>
      <c r="N9" s="52"/>
      <c r="O9" s="51"/>
      <c r="P9" s="55"/>
      <c r="Q9" s="51"/>
      <c r="R9" s="51"/>
      <c r="S9" s="51"/>
      <c r="T9" s="52"/>
      <c r="U9" s="51">
        <v>40177</v>
      </c>
      <c r="V9" s="52">
        <f t="shared" si="7"/>
        <v>1826</v>
      </c>
      <c r="W9" s="52"/>
      <c r="X9" s="3"/>
      <c r="Y9" s="3"/>
      <c r="Z9" s="3"/>
      <c r="AA9" s="3"/>
      <c r="AB9" s="3"/>
      <c r="AC9" s="3"/>
      <c r="AD9" s="3"/>
      <c r="AE9" s="3"/>
      <c r="AF9" s="3"/>
      <c r="AG9" s="3"/>
      <c r="AH9" s="3"/>
      <c r="AI9" s="3"/>
      <c r="AJ9" s="3"/>
      <c r="AK9" s="3"/>
      <c r="AL9" s="3"/>
      <c r="AM9" s="3"/>
      <c r="AN9" s="3"/>
      <c r="AO9" s="3"/>
      <c r="AP9" s="3"/>
      <c r="AQ9" s="3"/>
    </row>
    <row r="10" spans="1:43" x14ac:dyDescent="0.3">
      <c r="A10" s="48" t="s">
        <v>45</v>
      </c>
      <c r="B10" s="51">
        <v>33204</v>
      </c>
      <c r="C10" s="51">
        <v>43223</v>
      </c>
      <c r="D10" s="52">
        <f>DATEDIF(B10, C10, "D")</f>
        <v>10019</v>
      </c>
      <c r="E10" s="51"/>
      <c r="F10" s="52"/>
      <c r="G10" s="51"/>
      <c r="H10" s="52"/>
      <c r="I10" s="51"/>
      <c r="J10" s="51">
        <v>43223</v>
      </c>
      <c r="K10" s="52"/>
      <c r="L10" s="51"/>
      <c r="M10" s="55"/>
      <c r="N10" s="52"/>
      <c r="O10" s="51"/>
      <c r="P10" s="55"/>
      <c r="Q10" s="51"/>
      <c r="R10" s="51"/>
      <c r="S10" s="51"/>
      <c r="T10" s="52"/>
      <c r="U10" s="51">
        <v>44319</v>
      </c>
      <c r="V10" s="52">
        <f t="shared" si="7"/>
        <v>1096</v>
      </c>
      <c r="W10" s="52"/>
      <c r="X10" s="3"/>
      <c r="Y10" s="3"/>
      <c r="Z10" s="3"/>
      <c r="AA10" s="3"/>
      <c r="AB10" s="3"/>
      <c r="AC10" s="3"/>
      <c r="AD10" s="3"/>
      <c r="AE10" s="3"/>
      <c r="AF10" s="3"/>
      <c r="AG10" s="3"/>
      <c r="AH10" s="3"/>
      <c r="AI10" s="3"/>
      <c r="AJ10" s="3"/>
      <c r="AK10" s="3"/>
      <c r="AL10" s="3"/>
      <c r="AM10" s="3"/>
      <c r="AN10" s="3"/>
      <c r="AO10" s="3"/>
      <c r="AP10" s="3"/>
      <c r="AQ10" s="3"/>
    </row>
    <row r="11" spans="1:43" x14ac:dyDescent="0.3">
      <c r="A11" s="48" t="s">
        <v>46</v>
      </c>
      <c r="B11" s="51">
        <v>33204</v>
      </c>
      <c r="C11" s="51">
        <v>42726</v>
      </c>
      <c r="D11" s="52">
        <f>DATEDIF(B11, C11, "D")</f>
        <v>9522</v>
      </c>
      <c r="E11" s="51"/>
      <c r="F11" s="52"/>
      <c r="G11" s="51"/>
      <c r="H11" s="52"/>
      <c r="I11" s="51"/>
      <c r="J11" s="51">
        <v>42696</v>
      </c>
      <c r="K11" s="52"/>
      <c r="L11" s="51"/>
      <c r="M11" s="55"/>
      <c r="N11" s="52"/>
      <c r="O11" s="51"/>
      <c r="P11" s="55"/>
      <c r="Q11" s="51"/>
      <c r="R11" s="51"/>
      <c r="S11" s="51"/>
      <c r="T11" s="52"/>
      <c r="U11" s="51">
        <v>43821</v>
      </c>
      <c r="V11" s="52">
        <f t="shared" si="7"/>
        <v>1095</v>
      </c>
      <c r="W11" s="52"/>
      <c r="X11" s="3"/>
      <c r="Y11" s="3"/>
      <c r="Z11" s="3"/>
      <c r="AA11" s="3"/>
      <c r="AB11" s="3"/>
      <c r="AC11" s="3"/>
      <c r="AD11" s="3"/>
      <c r="AE11" s="3"/>
      <c r="AF11" s="3"/>
      <c r="AG11" s="3"/>
      <c r="AH11" s="3"/>
      <c r="AI11" s="3"/>
      <c r="AJ11" s="3"/>
      <c r="AK11" s="3"/>
      <c r="AL11" s="3"/>
      <c r="AM11" s="3"/>
      <c r="AN11" s="3"/>
      <c r="AO11" s="3"/>
      <c r="AP11" s="3"/>
      <c r="AQ11" s="3"/>
    </row>
    <row r="12" spans="1:43" x14ac:dyDescent="0.3">
      <c r="A12" s="68" t="s">
        <v>47</v>
      </c>
      <c r="B12" s="69">
        <v>33204</v>
      </c>
      <c r="C12" s="51">
        <v>43821</v>
      </c>
      <c r="D12" s="52">
        <f t="shared" ref="D12:D13" si="8">DATEDIF(B12, C12, "D")</f>
        <v>10617</v>
      </c>
      <c r="E12" s="70"/>
      <c r="F12" s="70"/>
      <c r="G12" s="70"/>
      <c r="H12" s="70"/>
      <c r="I12" s="70"/>
      <c r="J12" s="51">
        <v>43821</v>
      </c>
      <c r="K12" s="70"/>
      <c r="L12" s="70"/>
      <c r="M12" s="70"/>
      <c r="N12" s="70"/>
      <c r="O12" s="70"/>
      <c r="P12" s="70"/>
      <c r="Q12" s="70"/>
      <c r="R12" s="70"/>
      <c r="S12" s="70"/>
      <c r="T12" s="70"/>
      <c r="U12" s="69">
        <v>44004</v>
      </c>
      <c r="V12" s="70">
        <v>180</v>
      </c>
      <c r="W12" s="70"/>
      <c r="X12" s="3"/>
      <c r="Y12" s="3"/>
      <c r="Z12" s="3"/>
      <c r="AA12" s="3"/>
      <c r="AB12" s="3"/>
      <c r="AC12" s="3"/>
      <c r="AD12" s="3"/>
      <c r="AE12" s="3"/>
      <c r="AF12" s="3"/>
      <c r="AG12" s="3"/>
      <c r="AH12" s="3"/>
      <c r="AI12" s="3"/>
      <c r="AJ12" s="3"/>
      <c r="AK12" s="3"/>
      <c r="AL12" s="3"/>
      <c r="AM12" s="3"/>
      <c r="AN12" s="3"/>
      <c r="AO12" s="3"/>
      <c r="AP12" s="3"/>
      <c r="AQ12" s="3"/>
    </row>
    <row r="13" spans="1:43" x14ac:dyDescent="0.3">
      <c r="A13" s="68" t="s">
        <v>47</v>
      </c>
      <c r="B13" s="69">
        <v>33204</v>
      </c>
      <c r="C13" s="51">
        <v>44319</v>
      </c>
      <c r="D13" s="52">
        <f t="shared" si="8"/>
        <v>11115</v>
      </c>
      <c r="E13" s="70"/>
      <c r="F13" s="70"/>
      <c r="G13" s="70"/>
      <c r="H13" s="70"/>
      <c r="I13" s="70"/>
      <c r="J13" s="51">
        <v>44319</v>
      </c>
      <c r="K13" s="70"/>
      <c r="L13" s="70"/>
      <c r="M13" s="70"/>
      <c r="N13" s="70"/>
      <c r="O13" s="70"/>
      <c r="P13" s="70"/>
      <c r="Q13" s="70"/>
      <c r="R13" s="70"/>
      <c r="S13" s="70"/>
      <c r="T13" s="70"/>
      <c r="U13" s="69">
        <v>44503</v>
      </c>
      <c r="V13" s="70">
        <v>180</v>
      </c>
      <c r="W13" s="70"/>
    </row>
    <row r="14" spans="1:43" x14ac:dyDescent="0.3">
      <c r="A14" s="44"/>
      <c r="B14" s="2"/>
      <c r="C14" s="2"/>
      <c r="D14" s="11"/>
      <c r="E14" s="2"/>
      <c r="F14" s="1"/>
      <c r="G14" s="2"/>
      <c r="H14" s="1"/>
      <c r="I14" s="8"/>
      <c r="J14" s="2"/>
      <c r="K14" s="12"/>
      <c r="L14" s="15"/>
      <c r="M14" s="11"/>
      <c r="N14" s="12"/>
      <c r="O14" s="15"/>
      <c r="P14" s="5"/>
      <c r="Q14" s="15"/>
      <c r="R14" s="15"/>
      <c r="S14" s="15"/>
      <c r="T14" s="10"/>
      <c r="U14" s="53"/>
      <c r="V14" s="54"/>
      <c r="W14" s="12"/>
    </row>
    <row r="16" spans="1:43" x14ac:dyDescent="0.3">
      <c r="L16" s="9"/>
      <c r="M16" s="9"/>
      <c r="N16" s="1"/>
      <c r="O16" s="1"/>
      <c r="P16" s="1"/>
      <c r="Q16" s="1"/>
      <c r="R16" s="1"/>
      <c r="S16" s="1"/>
    </row>
    <row r="17" spans="3:22" x14ac:dyDescent="0.3">
      <c r="L17" s="9"/>
      <c r="M17" s="9"/>
      <c r="N17" s="1"/>
      <c r="O17" s="1"/>
      <c r="P17" s="1"/>
      <c r="Q17" s="1"/>
      <c r="R17" s="1"/>
      <c r="S17" s="1"/>
    </row>
    <row r="18" spans="3:22" x14ac:dyDescent="0.3">
      <c r="N18" s="1"/>
      <c r="O18" s="1"/>
      <c r="P18" s="1"/>
      <c r="Q18" s="1"/>
      <c r="R18" s="1"/>
      <c r="S18" s="1"/>
    </row>
    <row r="21" spans="3:22" x14ac:dyDescent="0.3">
      <c r="C21" s="2"/>
    </row>
    <row r="22" spans="3:22" ht="15.6" x14ac:dyDescent="0.3">
      <c r="C22" s="19"/>
      <c r="D22" s="20"/>
      <c r="E22" s="19"/>
      <c r="F22" s="9"/>
      <c r="V22" s="13"/>
    </row>
    <row r="26" spans="3:22" x14ac:dyDescent="0.3">
      <c r="K26" s="13"/>
    </row>
    <row r="27" spans="3:22" x14ac:dyDescent="0.3">
      <c r="K27" s="13"/>
    </row>
  </sheetData>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294DE-1A28-45A1-8ADC-C69389F7B393}">
  <dimension ref="A1:AB12"/>
  <sheetViews>
    <sheetView tabSelected="1" zoomScale="75" zoomScaleNormal="75" workbookViewId="0">
      <pane ySplit="1" topLeftCell="A3" activePane="bottomLeft" state="frozen"/>
      <selection pane="bottomLeft" activeCell="I3" sqref="I3"/>
    </sheetView>
  </sheetViews>
  <sheetFormatPr defaultRowHeight="14.4" x14ac:dyDescent="0.3"/>
  <cols>
    <col min="1" max="1" width="36.5546875" bestFit="1" customWidth="1"/>
    <col min="2" max="2" width="22.44140625" customWidth="1"/>
    <col min="3" max="3" width="23" customWidth="1"/>
    <col min="4" max="4" width="21.33203125" customWidth="1"/>
    <col min="5" max="5" width="19.44140625" bestFit="1" customWidth="1"/>
    <col min="6" max="6" width="37.6640625" customWidth="1"/>
    <col min="7" max="7" width="38" customWidth="1"/>
    <col min="8" max="11" width="20" customWidth="1"/>
    <col min="12" max="12" width="21.5546875" customWidth="1"/>
    <col min="13" max="13" width="22.5546875" customWidth="1"/>
  </cols>
  <sheetData>
    <row r="1" spans="1:28" ht="69" customHeight="1" x14ac:dyDescent="0.3">
      <c r="A1" s="32" t="s">
        <v>48</v>
      </c>
      <c r="B1" s="32" t="s">
        <v>49</v>
      </c>
      <c r="C1" s="26" t="s">
        <v>50</v>
      </c>
      <c r="D1" s="27" t="s">
        <v>51</v>
      </c>
      <c r="E1" s="28" t="s">
        <v>52</v>
      </c>
      <c r="F1" s="29" t="s">
        <v>53</v>
      </c>
      <c r="G1" s="30" t="s">
        <v>54</v>
      </c>
      <c r="H1" s="74" t="s">
        <v>55</v>
      </c>
      <c r="I1" s="72" t="s">
        <v>56</v>
      </c>
      <c r="J1" s="31" t="s">
        <v>57</v>
      </c>
      <c r="K1" s="72" t="s">
        <v>58</v>
      </c>
      <c r="L1" s="66" t="s">
        <v>59</v>
      </c>
      <c r="M1" s="21"/>
    </row>
    <row r="2" spans="1:28" ht="112.5" customHeight="1" x14ac:dyDescent="0.3">
      <c r="A2" s="23" t="s">
        <v>60</v>
      </c>
      <c r="B2" s="23" t="s">
        <v>61</v>
      </c>
      <c r="C2" s="23" t="s">
        <v>62</v>
      </c>
      <c r="D2" s="23" t="s">
        <v>63</v>
      </c>
      <c r="E2" s="23" t="s">
        <v>64</v>
      </c>
      <c r="F2" s="23" t="s">
        <v>65</v>
      </c>
      <c r="G2" s="23" t="s">
        <v>66</v>
      </c>
      <c r="H2" s="23" t="s">
        <v>67</v>
      </c>
      <c r="I2" s="23" t="s">
        <v>68</v>
      </c>
      <c r="J2" s="23" t="s">
        <v>69</v>
      </c>
      <c r="K2" s="67"/>
      <c r="L2" s="67" t="s">
        <v>70</v>
      </c>
      <c r="M2" s="21"/>
      <c r="N2" s="21"/>
      <c r="O2" s="21"/>
      <c r="P2" s="21"/>
      <c r="Q2" s="21"/>
      <c r="R2" s="21"/>
      <c r="S2" s="22"/>
      <c r="T2" s="22"/>
      <c r="U2" s="22"/>
      <c r="V2" s="22"/>
      <c r="W2" s="21"/>
      <c r="X2" s="21"/>
      <c r="Y2" s="21"/>
      <c r="Z2" s="21"/>
      <c r="AA2" s="21"/>
      <c r="AB2" s="21"/>
    </row>
    <row r="3" spans="1:28" ht="28.8" x14ac:dyDescent="0.3">
      <c r="A3" s="73" t="s">
        <v>71</v>
      </c>
      <c r="B3" s="14">
        <f>'Data for Bar Graph (# days)'!D3/365.25</f>
        <v>0</v>
      </c>
      <c r="C3" s="6">
        <f>'Data for Bar Graph (# days)'!F3/365.25</f>
        <v>4.3723477070499657</v>
      </c>
      <c r="D3" s="6">
        <f>'Data for Bar Graph (# days)'!H3/365.25</f>
        <v>1.4921286789869952</v>
      </c>
      <c r="E3" s="14">
        <f>'Data for Bar Graph (# days)'!K3/365.25</f>
        <v>8.2272416153319643</v>
      </c>
      <c r="F3" s="6">
        <f>'Data for Bar Graph (# days)'!M3/365.25</f>
        <v>8.772073921971252</v>
      </c>
      <c r="G3" s="7">
        <f>IF(L3&gt;0, IF(((('Data for Bar Graph (# days)'!N3-'Data for Bar Graph (# days)'!W3))/365.25)&gt;0, (('Data for Bar Graph (# days)'!N3-'Data for Bar Graph (# days)'!W3))/365.25, 0), ('Data for Bar Graph (# days)'!N3/365.25))</f>
        <v>0</v>
      </c>
      <c r="H3" s="7">
        <f>'Data for Bar Graph (# days)'!P3/365.25</f>
        <v>0</v>
      </c>
      <c r="I3" s="71">
        <f>'Data for Bar Graph (# days)'!T3/365.25</f>
        <v>0</v>
      </c>
      <c r="J3" s="42"/>
      <c r="K3" s="42"/>
      <c r="L3" s="50">
        <f>'Data for Bar Graph (# days)'!W3/365.25</f>
        <v>0</v>
      </c>
      <c r="M3" s="64"/>
    </row>
    <row r="4" spans="1:28" x14ac:dyDescent="0.3">
      <c r="A4" s="9" t="s">
        <v>72</v>
      </c>
      <c r="B4" s="14">
        <f>'Data for Bar Graph (# days)'!D4/365.25</f>
        <v>0</v>
      </c>
      <c r="C4" s="6">
        <f>'Data for Bar Graph (# days)'!F4/365.25</f>
        <v>4.3696098562628336</v>
      </c>
      <c r="D4" s="6">
        <f>'Data for Bar Graph (# days)'!H4/365.25</f>
        <v>5.9028062970568103</v>
      </c>
      <c r="E4" s="14">
        <f>'Data for Bar Graph (# days)'!K4/365.25</f>
        <v>3.8193018480492813</v>
      </c>
      <c r="F4" s="6">
        <f>'Data for Bar Graph (# days)'!M4/365.25</f>
        <v>13.180013689253936</v>
      </c>
      <c r="G4" s="7">
        <f>IF(L4&gt;0, IF(((('Data for Bar Graph (# days)'!N4-'Data for Bar Graph (# days)'!W4))/365.25)&gt;0, (('Data for Bar Graph (# days)'!N4-'Data for Bar Graph (# days)'!W4))/365.25, 0), ('Data for Bar Graph (# days)'!N4/365.25))</f>
        <v>0</v>
      </c>
      <c r="H4" s="7">
        <f>'Data for Bar Graph (# days)'!P4/365.25</f>
        <v>0.82135523613963035</v>
      </c>
      <c r="I4" s="71">
        <f>'Data for Bar Graph (# days)'!T4/365.25</f>
        <v>0.49828884325804246</v>
      </c>
      <c r="J4" s="42"/>
      <c r="K4" s="42"/>
      <c r="L4" s="50">
        <f>'Data for Bar Graph (# days)'!W4/365.25</f>
        <v>0</v>
      </c>
      <c r="M4" s="64"/>
    </row>
    <row r="5" spans="1:28" ht="28.8" x14ac:dyDescent="0.3">
      <c r="A5" s="46" t="s">
        <v>73</v>
      </c>
      <c r="B5" s="14">
        <f>'Data for Bar Graph (# days)'!D6/365.25</f>
        <v>6.6338124572210813</v>
      </c>
      <c r="C5" s="6">
        <f>'Data for Bar Graph (# days)'!F6/365.25</f>
        <v>0</v>
      </c>
      <c r="D5" s="6">
        <f>'Data for Bar Graph (# days)'!H6/365.25</f>
        <v>2.4120465434633811</v>
      </c>
      <c r="E5" s="14">
        <f>'Data for Bar Graph (# days)'!K6/365.25</f>
        <v>5.0458590006844624</v>
      </c>
      <c r="F5" s="6">
        <f>'Data for Bar Graph (# days)'!M6/365.25</f>
        <v>12.542094455852157</v>
      </c>
      <c r="G5" s="7">
        <f>IF(L5&gt;0, IF(((('Data for Bar Graph (# days)'!N6-'Data for Bar Graph (# days)'!W6))/365.25)&gt;0, (('Data for Bar Graph (# days)'!N6-'Data for Bar Graph (# days)'!W6))/365.25, 0), ('Data for Bar Graph (# days)'!N6/365.25))</f>
        <v>0</v>
      </c>
      <c r="H5" s="6">
        <f>'Data for Bar Graph (# days)'!P6/365.25</f>
        <v>1.4592744695414099</v>
      </c>
      <c r="I5" s="71">
        <f>'Data for Bar Graph (# days)'!T6/365.25</f>
        <v>0.49828884325804246</v>
      </c>
      <c r="J5" s="42"/>
      <c r="K5" s="42"/>
      <c r="L5" s="50">
        <f>'Data for Bar Graph (# days)'!W6/365.25</f>
        <v>0</v>
      </c>
      <c r="M5" s="64"/>
    </row>
    <row r="6" spans="1:28" ht="28.8" x14ac:dyDescent="0.3">
      <c r="A6" s="47" t="s">
        <v>74</v>
      </c>
      <c r="B6" s="55">
        <f>'Data for Bar Graph (# days)'!D7/365.25</f>
        <v>16.563997262149211</v>
      </c>
      <c r="C6" s="55"/>
      <c r="D6" s="55"/>
      <c r="E6" s="55"/>
      <c r="F6" s="55"/>
      <c r="G6" s="62"/>
      <c r="H6" s="62"/>
      <c r="I6" s="62"/>
      <c r="J6" s="61">
        <f>'Data for Bar Graph (# days)'!V7/365.25</f>
        <v>3.0006844626967832</v>
      </c>
      <c r="K6" s="61"/>
      <c r="L6" s="60"/>
      <c r="M6" s="65"/>
    </row>
    <row r="7" spans="1:28" ht="28.8" x14ac:dyDescent="0.3">
      <c r="A7" s="47" t="s">
        <v>75</v>
      </c>
      <c r="B7" s="55">
        <f>'Data for Bar Graph (# days)'!D8/365.25</f>
        <v>21.563312799452429</v>
      </c>
      <c r="C7" s="60"/>
      <c r="D7" s="60"/>
      <c r="E7" s="60"/>
      <c r="F7" s="60"/>
      <c r="G7" s="60"/>
      <c r="H7" s="60"/>
      <c r="I7" s="60"/>
      <c r="J7" s="61">
        <f>'Data for Bar Graph (# days)'!V8/365.25</f>
        <v>2.9979466119096507</v>
      </c>
      <c r="K7" s="61"/>
      <c r="L7" s="60"/>
      <c r="M7" s="65"/>
    </row>
    <row r="8" spans="1:28" x14ac:dyDescent="0.3">
      <c r="A8" s="17" t="s">
        <v>44</v>
      </c>
      <c r="B8" s="55">
        <f>'Data for Bar Graph (# days)'!D9/365.25</f>
        <v>14.091718001368925</v>
      </c>
      <c r="C8" s="60"/>
      <c r="D8" s="60"/>
      <c r="E8" s="60"/>
      <c r="F8" s="60"/>
      <c r="G8" s="60"/>
      <c r="H8" s="60"/>
      <c r="I8" s="60"/>
      <c r="J8" s="61">
        <f>'Data for Bar Graph (# days)'!V9/365.25</f>
        <v>4.9993155373032172</v>
      </c>
      <c r="K8" s="61"/>
      <c r="L8" s="60"/>
      <c r="M8" s="65"/>
    </row>
    <row r="9" spans="1:28" x14ac:dyDescent="0.3">
      <c r="A9" s="17" t="s">
        <v>76</v>
      </c>
      <c r="B9" s="55">
        <f>'Data for Bar Graph (# days)'!D10/365.25</f>
        <v>27.430527036276523</v>
      </c>
      <c r="C9" s="60"/>
      <c r="D9" s="60"/>
      <c r="E9" s="60"/>
      <c r="F9" s="60"/>
      <c r="G9" s="60"/>
      <c r="H9" s="60"/>
      <c r="I9" s="60"/>
      <c r="J9" s="61">
        <f>'Data for Bar Graph (# days)'!V10/365.25</f>
        <v>3.0006844626967832</v>
      </c>
      <c r="K9" s="61">
        <f>'Data for Bar Graph (# days)'!V12/365.25</f>
        <v>0.49281314168377821</v>
      </c>
      <c r="L9" s="60"/>
      <c r="M9" s="65"/>
    </row>
    <row r="10" spans="1:28" x14ac:dyDescent="0.3">
      <c r="A10" s="48" t="s">
        <v>46</v>
      </c>
      <c r="B10" s="55">
        <f>'Data for Bar Graph (# days)'!D11/365.25</f>
        <v>26.069815195071868</v>
      </c>
      <c r="C10" s="60"/>
      <c r="D10" s="60"/>
      <c r="E10" s="60"/>
      <c r="F10" s="60"/>
      <c r="G10" s="60"/>
      <c r="H10" s="60"/>
      <c r="I10" s="60"/>
      <c r="J10" s="61">
        <f>'Data for Bar Graph (# days)'!V11/365.25</f>
        <v>2.9979466119096507</v>
      </c>
      <c r="K10" s="61">
        <f>'Data for Bar Graph (# days)'!V13/365.25</f>
        <v>0.49281314168377821</v>
      </c>
      <c r="L10" s="60"/>
      <c r="M10" s="65"/>
    </row>
    <row r="11" spans="1:28" x14ac:dyDescent="0.3">
      <c r="A11" s="48" t="s">
        <v>47</v>
      </c>
      <c r="B11" s="55">
        <f>'Data for Bar Graph (# days)'!D12/365.25</f>
        <v>29.067761806981519</v>
      </c>
      <c r="C11" s="60"/>
      <c r="D11" s="60"/>
      <c r="E11" s="60"/>
      <c r="F11" s="60"/>
      <c r="G11" s="60"/>
      <c r="H11" s="60"/>
      <c r="I11" s="60"/>
      <c r="J11" s="61">
        <f>'Data for Bar Graph (# days)'!V12/365.25</f>
        <v>0.49281314168377821</v>
      </c>
      <c r="K11" s="61"/>
      <c r="L11" s="60"/>
      <c r="M11" s="65"/>
    </row>
    <row r="12" spans="1:28" x14ac:dyDescent="0.3">
      <c r="A12" s="48" t="s">
        <v>47</v>
      </c>
      <c r="B12" s="55">
        <f>'Data for Bar Graph (# days)'!D13/365.25</f>
        <v>30.431211498973305</v>
      </c>
      <c r="C12" s="60"/>
      <c r="D12" s="60"/>
      <c r="E12" s="60"/>
      <c r="F12" s="60"/>
      <c r="G12" s="60"/>
      <c r="H12" s="60"/>
      <c r="I12" s="60"/>
      <c r="J12" s="61">
        <f>'Data for Bar Graph (# days)'!V13/365.25</f>
        <v>0.49281314168377821</v>
      </c>
      <c r="K12" s="61"/>
      <c r="L12" s="60"/>
      <c r="M12" s="40"/>
    </row>
  </sheetData>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2E8BA579500E0408E7817D3257F2C67" ma:contentTypeVersion="5" ma:contentTypeDescription="Create a new document." ma:contentTypeScope="" ma:versionID="e56f35ac8d2fff1c19a6f7da07ce38b2">
  <xsd:schema xmlns:xsd="http://www.w3.org/2001/XMLSchema" xmlns:xs="http://www.w3.org/2001/XMLSchema" xmlns:p="http://schemas.microsoft.com/office/2006/metadata/properties" xmlns:ns2="911a242a-b86b-4d84-b653-fe89a0c00260" xmlns:ns3="0f237262-9dbc-4cdd-8adf-cd692af5474e" targetNamespace="http://schemas.microsoft.com/office/2006/metadata/properties" ma:root="true" ma:fieldsID="833f161edb6f61ba768cee7993755890" ns2:_="" ns3:_="">
    <xsd:import namespace="911a242a-b86b-4d84-b653-fe89a0c00260"/>
    <xsd:import namespace="0f237262-9dbc-4cdd-8adf-cd692af5474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1a242a-b86b-4d84-b653-fe89a0c002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237262-9dbc-4cdd-8adf-cd692af5474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FD44154-6D06-4069-80A8-3FC6004DDD9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062690C-9CAF-455B-A173-42FC2FCC80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1a242a-b86b-4d84-b653-fe89a0c00260"/>
    <ds:schemaRef ds:uri="0f237262-9dbc-4cdd-8adf-cd692af547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7B4F45D-1D8C-4FFC-ADFD-7DA463697B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 for Bar Graph (# days)</vt:lpstr>
      <vt:lpstr>Bar Graph (# years)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Reinbold, Patric</dc:creator>
  <cp:keywords/>
  <dc:description/>
  <cp:lastModifiedBy>Arguello, Michael</cp:lastModifiedBy>
  <cp:revision/>
  <dcterms:created xsi:type="dcterms:W3CDTF">2022-03-11T13:11:25Z</dcterms:created>
  <dcterms:modified xsi:type="dcterms:W3CDTF">2024-05-30T20:17:31Z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0x01010072E8BA579500E0408E7817D3257F2C67</vt:lpwstr>
  </property>
</Properties>
</file>